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8680" yWindow="-120" windowWidth="19420" windowHeight="110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Pol'!$A$1:$X$387</definedName>
    <definedName name="_xlnm.Print_Area" localSheetId="4">'01 02 Pol'!$A$1:$X$336</definedName>
    <definedName name="_xlnm.Print_Area" localSheetId="5">'01 03 Pol'!$A$1:$X$350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F44"/>
  <c r="G43"/>
  <c r="F43"/>
  <c r="G42"/>
  <c r="F42"/>
  <c r="G41"/>
  <c r="F41"/>
  <c r="G39"/>
  <c r="F39"/>
  <c r="G349" i="14"/>
  <c r="BA346"/>
  <c r="BA122"/>
  <c r="BA118"/>
  <c r="BA114"/>
  <c r="BA100"/>
  <c r="BA79"/>
  <c r="BA51"/>
  <c r="BA46"/>
  <c r="BA13"/>
  <c r="G9"/>
  <c r="G8" s="1"/>
  <c r="I9"/>
  <c r="K9"/>
  <c r="O9"/>
  <c r="O8" s="1"/>
  <c r="Q9"/>
  <c r="V9"/>
  <c r="V8" s="1"/>
  <c r="G12"/>
  <c r="I12"/>
  <c r="K12"/>
  <c r="K8" s="1"/>
  <c r="M12"/>
  <c r="O12"/>
  <c r="Q12"/>
  <c r="Q8" s="1"/>
  <c r="V12"/>
  <c r="G15"/>
  <c r="I15"/>
  <c r="I8" s="1"/>
  <c r="K15"/>
  <c r="M15"/>
  <c r="O15"/>
  <c r="Q15"/>
  <c r="V15"/>
  <c r="G19"/>
  <c r="I19"/>
  <c r="K19"/>
  <c r="M19"/>
  <c r="O19"/>
  <c r="Q19"/>
  <c r="V19"/>
  <c r="G22"/>
  <c r="M22" s="1"/>
  <c r="I22"/>
  <c r="K22"/>
  <c r="O22"/>
  <c r="Q22"/>
  <c r="V22"/>
  <c r="G25"/>
  <c r="M25" s="1"/>
  <c r="I25"/>
  <c r="K25"/>
  <c r="O25"/>
  <c r="Q25"/>
  <c r="V25"/>
  <c r="G28"/>
  <c r="M28" s="1"/>
  <c r="I28"/>
  <c r="K28"/>
  <c r="O28"/>
  <c r="Q28"/>
  <c r="V28"/>
  <c r="G32"/>
  <c r="I32"/>
  <c r="K32"/>
  <c r="M32"/>
  <c r="O32"/>
  <c r="Q32"/>
  <c r="V32"/>
  <c r="G35"/>
  <c r="G34" s="1"/>
  <c r="I35"/>
  <c r="K35"/>
  <c r="M35"/>
  <c r="M34" s="1"/>
  <c r="O35"/>
  <c r="Q35"/>
  <c r="V35"/>
  <c r="V34" s="1"/>
  <c r="G41"/>
  <c r="M41" s="1"/>
  <c r="I41"/>
  <c r="K41"/>
  <c r="K34" s="1"/>
  <c r="O41"/>
  <c r="Q41"/>
  <c r="Q34" s="1"/>
  <c r="V41"/>
  <c r="G45"/>
  <c r="M45" s="1"/>
  <c r="I45"/>
  <c r="I34" s="1"/>
  <c r="K45"/>
  <c r="O45"/>
  <c r="O34" s="1"/>
  <c r="Q45"/>
  <c r="V45"/>
  <c r="G50"/>
  <c r="M50" s="1"/>
  <c r="I50"/>
  <c r="K50"/>
  <c r="O50"/>
  <c r="Q50"/>
  <c r="V50"/>
  <c r="G56"/>
  <c r="I56"/>
  <c r="K56"/>
  <c r="M56"/>
  <c r="O56"/>
  <c r="Q56"/>
  <c r="V56"/>
  <c r="G59"/>
  <c r="I59"/>
  <c r="K59"/>
  <c r="M59"/>
  <c r="O59"/>
  <c r="Q59"/>
  <c r="V59"/>
  <c r="G66"/>
  <c r="I66"/>
  <c r="K66"/>
  <c r="M66"/>
  <c r="O66"/>
  <c r="Q66"/>
  <c r="V66"/>
  <c r="G78"/>
  <c r="M78" s="1"/>
  <c r="I78"/>
  <c r="K78"/>
  <c r="O78"/>
  <c r="Q78"/>
  <c r="V78"/>
  <c r="G83"/>
  <c r="G82" s="1"/>
  <c r="I83"/>
  <c r="K83"/>
  <c r="O83"/>
  <c r="Q83"/>
  <c r="V83"/>
  <c r="V82" s="1"/>
  <c r="G87"/>
  <c r="I87"/>
  <c r="K87"/>
  <c r="K82" s="1"/>
  <c r="M87"/>
  <c r="O87"/>
  <c r="Q87"/>
  <c r="Q82" s="1"/>
  <c r="V87"/>
  <c r="G91"/>
  <c r="I91"/>
  <c r="I82" s="1"/>
  <c r="K91"/>
  <c r="M91"/>
  <c r="O91"/>
  <c r="O82" s="1"/>
  <c r="Q91"/>
  <c r="V91"/>
  <c r="G94"/>
  <c r="V94"/>
  <c r="G95"/>
  <c r="M95" s="1"/>
  <c r="I95"/>
  <c r="K95"/>
  <c r="K94" s="1"/>
  <c r="O95"/>
  <c r="Q95"/>
  <c r="Q94" s="1"/>
  <c r="V95"/>
  <c r="G99"/>
  <c r="M99" s="1"/>
  <c r="I99"/>
  <c r="I94" s="1"/>
  <c r="K99"/>
  <c r="O99"/>
  <c r="O94" s="1"/>
  <c r="Q99"/>
  <c r="V99"/>
  <c r="G102"/>
  <c r="I102"/>
  <c r="K102"/>
  <c r="M102"/>
  <c r="O102"/>
  <c r="Q102"/>
  <c r="V102"/>
  <c r="G104"/>
  <c r="I104"/>
  <c r="K104"/>
  <c r="M104"/>
  <c r="O104"/>
  <c r="Q104"/>
  <c r="V104"/>
  <c r="G106"/>
  <c r="I106"/>
  <c r="K106"/>
  <c r="M106"/>
  <c r="O106"/>
  <c r="Q106"/>
  <c r="V106"/>
  <c r="G108"/>
  <c r="I108"/>
  <c r="O108"/>
  <c r="V108"/>
  <c r="G109"/>
  <c r="M109" s="1"/>
  <c r="M108" s="1"/>
  <c r="I109"/>
  <c r="K109"/>
  <c r="K108" s="1"/>
  <c r="O109"/>
  <c r="Q109"/>
  <c r="Q108" s="1"/>
  <c r="V109"/>
  <c r="I112"/>
  <c r="K112"/>
  <c r="O112"/>
  <c r="Q112"/>
  <c r="G113"/>
  <c r="G112" s="1"/>
  <c r="I113"/>
  <c r="K113"/>
  <c r="M113"/>
  <c r="M112" s="1"/>
  <c r="O113"/>
  <c r="Q113"/>
  <c r="V113"/>
  <c r="V112" s="1"/>
  <c r="G117"/>
  <c r="I117"/>
  <c r="I116" s="1"/>
  <c r="K117"/>
  <c r="M117"/>
  <c r="O117"/>
  <c r="O116" s="1"/>
  <c r="Q117"/>
  <c r="V117"/>
  <c r="G121"/>
  <c r="G116" s="1"/>
  <c r="I121"/>
  <c r="K121"/>
  <c r="O121"/>
  <c r="Q121"/>
  <c r="V121"/>
  <c r="V116" s="1"/>
  <c r="G124"/>
  <c r="M124" s="1"/>
  <c r="I124"/>
  <c r="K124"/>
  <c r="O124"/>
  <c r="Q124"/>
  <c r="Q116" s="1"/>
  <c r="V124"/>
  <c r="G126"/>
  <c r="M126" s="1"/>
  <c r="I126"/>
  <c r="K126"/>
  <c r="O126"/>
  <c r="Q126"/>
  <c r="V126"/>
  <c r="G129"/>
  <c r="I129"/>
  <c r="K129"/>
  <c r="M129"/>
  <c r="O129"/>
  <c r="Q129"/>
  <c r="V129"/>
  <c r="G132"/>
  <c r="I132"/>
  <c r="K132"/>
  <c r="K116" s="1"/>
  <c r="M132"/>
  <c r="O132"/>
  <c r="Q132"/>
  <c r="V132"/>
  <c r="G136"/>
  <c r="I136"/>
  <c r="K136"/>
  <c r="M136"/>
  <c r="O136"/>
  <c r="Q136"/>
  <c r="V136"/>
  <c r="G139"/>
  <c r="M139" s="1"/>
  <c r="I139"/>
  <c r="K139"/>
  <c r="O139"/>
  <c r="Q139"/>
  <c r="V139"/>
  <c r="G150"/>
  <c r="M150" s="1"/>
  <c r="I150"/>
  <c r="K150"/>
  <c r="O150"/>
  <c r="Q150"/>
  <c r="V150"/>
  <c r="G155"/>
  <c r="M155" s="1"/>
  <c r="I155"/>
  <c r="K155"/>
  <c r="O155"/>
  <c r="Q155"/>
  <c r="V155"/>
  <c r="G167"/>
  <c r="I167"/>
  <c r="M167"/>
  <c r="O167"/>
  <c r="V167"/>
  <c r="G168"/>
  <c r="I168"/>
  <c r="K168"/>
  <c r="K167" s="1"/>
  <c r="M168"/>
  <c r="O168"/>
  <c r="Q168"/>
  <c r="Q167" s="1"/>
  <c r="V168"/>
  <c r="I170"/>
  <c r="G171"/>
  <c r="M171" s="1"/>
  <c r="I171"/>
  <c r="K171"/>
  <c r="O171"/>
  <c r="Q171"/>
  <c r="V171"/>
  <c r="V170" s="1"/>
  <c r="G182"/>
  <c r="M182" s="1"/>
  <c r="I182"/>
  <c r="K182"/>
  <c r="K170" s="1"/>
  <c r="O182"/>
  <c r="Q182"/>
  <c r="Q170" s="1"/>
  <c r="V182"/>
  <c r="G187"/>
  <c r="I187"/>
  <c r="K187"/>
  <c r="M187"/>
  <c r="O187"/>
  <c r="O170" s="1"/>
  <c r="Q187"/>
  <c r="V187"/>
  <c r="G189"/>
  <c r="I189"/>
  <c r="M189"/>
  <c r="O189"/>
  <c r="V189"/>
  <c r="G190"/>
  <c r="I190"/>
  <c r="K190"/>
  <c r="K189" s="1"/>
  <c r="M190"/>
  <c r="O190"/>
  <c r="Q190"/>
  <c r="Q189" s="1"/>
  <c r="V190"/>
  <c r="G192"/>
  <c r="M192" s="1"/>
  <c r="I192"/>
  <c r="K192"/>
  <c r="O192"/>
  <c r="Q192"/>
  <c r="V192"/>
  <c r="V191" s="1"/>
  <c r="G198"/>
  <c r="M198" s="1"/>
  <c r="I198"/>
  <c r="K198"/>
  <c r="K191" s="1"/>
  <c r="O198"/>
  <c r="Q198"/>
  <c r="Q191" s="1"/>
  <c r="V198"/>
  <c r="G204"/>
  <c r="I204"/>
  <c r="K204"/>
  <c r="M204"/>
  <c r="O204"/>
  <c r="O191" s="1"/>
  <c r="Q204"/>
  <c r="V204"/>
  <c r="G206"/>
  <c r="I206"/>
  <c r="K206"/>
  <c r="M206"/>
  <c r="O206"/>
  <c r="Q206"/>
  <c r="V206"/>
  <c r="G208"/>
  <c r="I208"/>
  <c r="K208"/>
  <c r="M208"/>
  <c r="O208"/>
  <c r="Q208"/>
  <c r="V208"/>
  <c r="G210"/>
  <c r="M210" s="1"/>
  <c r="I210"/>
  <c r="I191" s="1"/>
  <c r="K210"/>
  <c r="O210"/>
  <c r="Q210"/>
  <c r="V210"/>
  <c r="G213"/>
  <c r="M213" s="1"/>
  <c r="I213"/>
  <c r="K213"/>
  <c r="O213"/>
  <c r="Q213"/>
  <c r="V213"/>
  <c r="G217"/>
  <c r="M217" s="1"/>
  <c r="I217"/>
  <c r="K217"/>
  <c r="O217"/>
  <c r="Q217"/>
  <c r="V217"/>
  <c r="G219"/>
  <c r="M219" s="1"/>
  <c r="I219"/>
  <c r="K219"/>
  <c r="O219"/>
  <c r="Q219"/>
  <c r="V219"/>
  <c r="G221"/>
  <c r="V221"/>
  <c r="G222"/>
  <c r="I222"/>
  <c r="K222"/>
  <c r="K221" s="1"/>
  <c r="M222"/>
  <c r="O222"/>
  <c r="Q222"/>
  <c r="Q221" s="1"/>
  <c r="V222"/>
  <c r="G224"/>
  <c r="M224" s="1"/>
  <c r="M221" s="1"/>
  <c r="I224"/>
  <c r="I221" s="1"/>
  <c r="K224"/>
  <c r="O224"/>
  <c r="O221" s="1"/>
  <c r="Q224"/>
  <c r="V224"/>
  <c r="G226"/>
  <c r="M226" s="1"/>
  <c r="I226"/>
  <c r="K226"/>
  <c r="K225" s="1"/>
  <c r="O226"/>
  <c r="Q226"/>
  <c r="Q225" s="1"/>
  <c r="V226"/>
  <c r="G228"/>
  <c r="I228"/>
  <c r="I225" s="1"/>
  <c r="K228"/>
  <c r="M228"/>
  <c r="O228"/>
  <c r="O225" s="1"/>
  <c r="Q228"/>
  <c r="V228"/>
  <c r="G239"/>
  <c r="I239"/>
  <c r="K239"/>
  <c r="M239"/>
  <c r="O239"/>
  <c r="Q239"/>
  <c r="V239"/>
  <c r="G243"/>
  <c r="I243"/>
  <c r="K243"/>
  <c r="M243"/>
  <c r="O243"/>
  <c r="Q243"/>
  <c r="V243"/>
  <c r="G255"/>
  <c r="I255"/>
  <c r="K255"/>
  <c r="M255"/>
  <c r="O255"/>
  <c r="Q255"/>
  <c r="V255"/>
  <c r="G257"/>
  <c r="M257" s="1"/>
  <c r="I257"/>
  <c r="K257"/>
  <c r="O257"/>
  <c r="Q257"/>
  <c r="V257"/>
  <c r="V225" s="1"/>
  <c r="G259"/>
  <c r="M259" s="1"/>
  <c r="I259"/>
  <c r="K259"/>
  <c r="O259"/>
  <c r="Q259"/>
  <c r="V259"/>
  <c r="G262"/>
  <c r="G261" s="1"/>
  <c r="I262"/>
  <c r="K262"/>
  <c r="M262"/>
  <c r="O262"/>
  <c r="Q262"/>
  <c r="V262"/>
  <c r="V261" s="1"/>
  <c r="G272"/>
  <c r="I272"/>
  <c r="K272"/>
  <c r="K261" s="1"/>
  <c r="M272"/>
  <c r="O272"/>
  <c r="Q272"/>
  <c r="Q261" s="1"/>
  <c r="V272"/>
  <c r="G274"/>
  <c r="I274"/>
  <c r="I261" s="1"/>
  <c r="K274"/>
  <c r="M274"/>
  <c r="O274"/>
  <c r="Q274"/>
  <c r="V274"/>
  <c r="G285"/>
  <c r="M285" s="1"/>
  <c r="I285"/>
  <c r="K285"/>
  <c r="O285"/>
  <c r="Q285"/>
  <c r="V285"/>
  <c r="G288"/>
  <c r="M288" s="1"/>
  <c r="I288"/>
  <c r="K288"/>
  <c r="O288"/>
  <c r="Q288"/>
  <c r="V288"/>
  <c r="G291"/>
  <c r="M291" s="1"/>
  <c r="I291"/>
  <c r="K291"/>
  <c r="O291"/>
  <c r="O261" s="1"/>
  <c r="Q291"/>
  <c r="V291"/>
  <c r="G295"/>
  <c r="I295"/>
  <c r="K295"/>
  <c r="M295"/>
  <c r="O295"/>
  <c r="Q295"/>
  <c r="V295"/>
  <c r="G296"/>
  <c r="K296"/>
  <c r="M296"/>
  <c r="Q296"/>
  <c r="V296"/>
  <c r="G297"/>
  <c r="I297"/>
  <c r="I296" s="1"/>
  <c r="K297"/>
  <c r="M297"/>
  <c r="O297"/>
  <c r="O296" s="1"/>
  <c r="Q297"/>
  <c r="V297"/>
  <c r="G303"/>
  <c r="M303"/>
  <c r="V303"/>
  <c r="G304"/>
  <c r="I304"/>
  <c r="K304"/>
  <c r="K303" s="1"/>
  <c r="M304"/>
  <c r="O304"/>
  <c r="Q304"/>
  <c r="Q303" s="1"/>
  <c r="V304"/>
  <c r="G317"/>
  <c r="I317"/>
  <c r="I303" s="1"/>
  <c r="K317"/>
  <c r="M317"/>
  <c r="O317"/>
  <c r="O303" s="1"/>
  <c r="Q317"/>
  <c r="V317"/>
  <c r="G330"/>
  <c r="I330"/>
  <c r="O330"/>
  <c r="V330"/>
  <c r="G331"/>
  <c r="M331" s="1"/>
  <c r="M330" s="1"/>
  <c r="I331"/>
  <c r="K331"/>
  <c r="K330" s="1"/>
  <c r="O331"/>
  <c r="Q331"/>
  <c r="Q330" s="1"/>
  <c r="V331"/>
  <c r="I332"/>
  <c r="K332"/>
  <c r="O332"/>
  <c r="Q332"/>
  <c r="G333"/>
  <c r="M333" s="1"/>
  <c r="M332" s="1"/>
  <c r="I333"/>
  <c r="K333"/>
  <c r="O333"/>
  <c r="Q333"/>
  <c r="V333"/>
  <c r="V332" s="1"/>
  <c r="G335"/>
  <c r="I335"/>
  <c r="I334" s="1"/>
  <c r="K335"/>
  <c r="M335"/>
  <c r="O335"/>
  <c r="O334" s="1"/>
  <c r="Q335"/>
  <c r="V335"/>
  <c r="G336"/>
  <c r="G334" s="1"/>
  <c r="I336"/>
  <c r="K336"/>
  <c r="M336"/>
  <c r="M334" s="1"/>
  <c r="O336"/>
  <c r="Q336"/>
  <c r="V336"/>
  <c r="V334" s="1"/>
  <c r="G337"/>
  <c r="I337"/>
  <c r="K337"/>
  <c r="K334" s="1"/>
  <c r="M337"/>
  <c r="O337"/>
  <c r="Q337"/>
  <c r="V337"/>
  <c r="G338"/>
  <c r="M338" s="1"/>
  <c r="I338"/>
  <c r="K338"/>
  <c r="O338"/>
  <c r="Q338"/>
  <c r="V338"/>
  <c r="G339"/>
  <c r="M339" s="1"/>
  <c r="I339"/>
  <c r="K339"/>
  <c r="O339"/>
  <c r="Q339"/>
  <c r="V339"/>
  <c r="G340"/>
  <c r="M340" s="1"/>
  <c r="I340"/>
  <c r="K340"/>
  <c r="O340"/>
  <c r="Q340"/>
  <c r="Q334" s="1"/>
  <c r="V340"/>
  <c r="O342"/>
  <c r="G343"/>
  <c r="G342" s="1"/>
  <c r="I343"/>
  <c r="K343"/>
  <c r="M343"/>
  <c r="O343"/>
  <c r="Q343"/>
  <c r="V343"/>
  <c r="V342" s="1"/>
  <c r="G344"/>
  <c r="I344"/>
  <c r="K344"/>
  <c r="K342" s="1"/>
  <c r="M344"/>
  <c r="O344"/>
  <c r="Q344"/>
  <c r="Q342" s="1"/>
  <c r="V344"/>
  <c r="G345"/>
  <c r="I345"/>
  <c r="I342" s="1"/>
  <c r="K345"/>
  <c r="M345"/>
  <c r="O345"/>
  <c r="Q345"/>
  <c r="V345"/>
  <c r="G347"/>
  <c r="M347" s="1"/>
  <c r="I347"/>
  <c r="K347"/>
  <c r="O347"/>
  <c r="Q347"/>
  <c r="V347"/>
  <c r="AE349"/>
  <c r="G335" i="13"/>
  <c r="BA332"/>
  <c r="BA116"/>
  <c r="BA112"/>
  <c r="BA108"/>
  <c r="BA91"/>
  <c r="BA44"/>
  <c r="BA13"/>
  <c r="G9"/>
  <c r="I9"/>
  <c r="I8" s="1"/>
  <c r="K9"/>
  <c r="K8" s="1"/>
  <c r="M9"/>
  <c r="O9"/>
  <c r="Q9"/>
  <c r="Q8" s="1"/>
  <c r="V9"/>
  <c r="G12"/>
  <c r="I12"/>
  <c r="K12"/>
  <c r="M12"/>
  <c r="O12"/>
  <c r="O8" s="1"/>
  <c r="Q12"/>
  <c r="V12"/>
  <c r="G15"/>
  <c r="I15"/>
  <c r="K15"/>
  <c r="M15"/>
  <c r="O15"/>
  <c r="Q15"/>
  <c r="V15"/>
  <c r="G18"/>
  <c r="M18" s="1"/>
  <c r="I18"/>
  <c r="K18"/>
  <c r="O18"/>
  <c r="Q18"/>
  <c r="V18"/>
  <c r="G21"/>
  <c r="M21" s="1"/>
  <c r="I21"/>
  <c r="K21"/>
  <c r="O21"/>
  <c r="Q21"/>
  <c r="V21"/>
  <c r="G25"/>
  <c r="M25" s="1"/>
  <c r="I25"/>
  <c r="K25"/>
  <c r="O25"/>
  <c r="Q25"/>
  <c r="V25"/>
  <c r="V8" s="1"/>
  <c r="G28"/>
  <c r="I28"/>
  <c r="K28"/>
  <c r="M28"/>
  <c r="O28"/>
  <c r="Q28"/>
  <c r="V28"/>
  <c r="G30"/>
  <c r="I30"/>
  <c r="K30"/>
  <c r="M30"/>
  <c r="O30"/>
  <c r="Q30"/>
  <c r="V30"/>
  <c r="G33"/>
  <c r="M33" s="1"/>
  <c r="I33"/>
  <c r="K33"/>
  <c r="K32" s="1"/>
  <c r="O33"/>
  <c r="O32" s="1"/>
  <c r="Q33"/>
  <c r="Q32" s="1"/>
  <c r="V33"/>
  <c r="G39"/>
  <c r="I39"/>
  <c r="I32" s="1"/>
  <c r="K39"/>
  <c r="M39"/>
  <c r="O39"/>
  <c r="Q39"/>
  <c r="V39"/>
  <c r="G43"/>
  <c r="G32" s="1"/>
  <c r="I43"/>
  <c r="K43"/>
  <c r="O43"/>
  <c r="Q43"/>
  <c r="V43"/>
  <c r="V32" s="1"/>
  <c r="G49"/>
  <c r="I49"/>
  <c r="K49"/>
  <c r="M49"/>
  <c r="O49"/>
  <c r="Q49"/>
  <c r="V49"/>
  <c r="G56"/>
  <c r="I56"/>
  <c r="K56"/>
  <c r="M56"/>
  <c r="O56"/>
  <c r="Q56"/>
  <c r="V56"/>
  <c r="G60"/>
  <c r="I60"/>
  <c r="K60"/>
  <c r="M60"/>
  <c r="O60"/>
  <c r="Q60"/>
  <c r="V60"/>
  <c r="G63"/>
  <c r="M63" s="1"/>
  <c r="I63"/>
  <c r="K63"/>
  <c r="O63"/>
  <c r="Q63"/>
  <c r="V63"/>
  <c r="G74"/>
  <c r="I74"/>
  <c r="K74"/>
  <c r="M74"/>
  <c r="O74"/>
  <c r="Q74"/>
  <c r="V74"/>
  <c r="G77"/>
  <c r="V77"/>
  <c r="G78"/>
  <c r="I78"/>
  <c r="I77" s="1"/>
  <c r="K78"/>
  <c r="K77" s="1"/>
  <c r="M78"/>
  <c r="O78"/>
  <c r="Q78"/>
  <c r="Q77" s="1"/>
  <c r="V78"/>
  <c r="G82"/>
  <c r="M82" s="1"/>
  <c r="M77" s="1"/>
  <c r="I82"/>
  <c r="K82"/>
  <c r="O82"/>
  <c r="O77" s="1"/>
  <c r="Q82"/>
  <c r="V82"/>
  <c r="G86"/>
  <c r="I86"/>
  <c r="K86"/>
  <c r="M86"/>
  <c r="O86"/>
  <c r="Q86"/>
  <c r="V86"/>
  <c r="K89"/>
  <c r="G90"/>
  <c r="I90"/>
  <c r="I89" s="1"/>
  <c r="K90"/>
  <c r="M90"/>
  <c r="O90"/>
  <c r="O89" s="1"/>
  <c r="Q90"/>
  <c r="V90"/>
  <c r="G93"/>
  <c r="G89" s="1"/>
  <c r="I93"/>
  <c r="K93"/>
  <c r="O93"/>
  <c r="Q93"/>
  <c r="V93"/>
  <c r="V89" s="1"/>
  <c r="G96"/>
  <c r="I96"/>
  <c r="K96"/>
  <c r="M96"/>
  <c r="O96"/>
  <c r="Q96"/>
  <c r="Q89" s="1"/>
  <c r="V96"/>
  <c r="G98"/>
  <c r="I98"/>
  <c r="K98"/>
  <c r="M98"/>
  <c r="O98"/>
  <c r="Q98"/>
  <c r="V98"/>
  <c r="G100"/>
  <c r="I100"/>
  <c r="K100"/>
  <c r="M100"/>
  <c r="O100"/>
  <c r="Q100"/>
  <c r="V100"/>
  <c r="G102"/>
  <c r="K102"/>
  <c r="V102"/>
  <c r="G103"/>
  <c r="M103" s="1"/>
  <c r="M102" s="1"/>
  <c r="I103"/>
  <c r="I102" s="1"/>
  <c r="K103"/>
  <c r="O103"/>
  <c r="O102" s="1"/>
  <c r="Q103"/>
  <c r="Q102" s="1"/>
  <c r="V103"/>
  <c r="G106"/>
  <c r="O106"/>
  <c r="V106"/>
  <c r="G107"/>
  <c r="I107"/>
  <c r="I106" s="1"/>
  <c r="K107"/>
  <c r="K106" s="1"/>
  <c r="M107"/>
  <c r="M106" s="1"/>
  <c r="O107"/>
  <c r="Q107"/>
  <c r="Q106" s="1"/>
  <c r="V107"/>
  <c r="G111"/>
  <c r="G110" s="1"/>
  <c r="I111"/>
  <c r="I110" s="1"/>
  <c r="K111"/>
  <c r="M111"/>
  <c r="O111"/>
  <c r="Q111"/>
  <c r="Q110" s="1"/>
  <c r="V111"/>
  <c r="V110" s="1"/>
  <c r="G115"/>
  <c r="M115" s="1"/>
  <c r="I115"/>
  <c r="K115"/>
  <c r="O115"/>
  <c r="Q115"/>
  <c r="V115"/>
  <c r="G118"/>
  <c r="I118"/>
  <c r="K118"/>
  <c r="M118"/>
  <c r="O118"/>
  <c r="Q118"/>
  <c r="V118"/>
  <c r="G120"/>
  <c r="M120" s="1"/>
  <c r="I120"/>
  <c r="K120"/>
  <c r="O120"/>
  <c r="O110" s="1"/>
  <c r="Q120"/>
  <c r="V120"/>
  <c r="G125"/>
  <c r="I125"/>
  <c r="K125"/>
  <c r="M125"/>
  <c r="O125"/>
  <c r="Q125"/>
  <c r="V125"/>
  <c r="G128"/>
  <c r="M128" s="1"/>
  <c r="I128"/>
  <c r="K128"/>
  <c r="K110" s="1"/>
  <c r="O128"/>
  <c r="Q128"/>
  <c r="V128"/>
  <c r="G130"/>
  <c r="I130"/>
  <c r="K130"/>
  <c r="M130"/>
  <c r="O130"/>
  <c r="Q130"/>
  <c r="V130"/>
  <c r="G133"/>
  <c r="M133" s="1"/>
  <c r="I133"/>
  <c r="K133"/>
  <c r="O133"/>
  <c r="Q133"/>
  <c r="V133"/>
  <c r="G136"/>
  <c r="I136"/>
  <c r="K136"/>
  <c r="M136"/>
  <c r="O136"/>
  <c r="Q136"/>
  <c r="V136"/>
  <c r="G147"/>
  <c r="M147" s="1"/>
  <c r="I147"/>
  <c r="K147"/>
  <c r="O147"/>
  <c r="Q147"/>
  <c r="V147"/>
  <c r="Q158"/>
  <c r="G159"/>
  <c r="G158" s="1"/>
  <c r="I159"/>
  <c r="I158" s="1"/>
  <c r="K159"/>
  <c r="K158" s="1"/>
  <c r="O159"/>
  <c r="O158" s="1"/>
  <c r="Q159"/>
  <c r="V159"/>
  <c r="V158" s="1"/>
  <c r="I160"/>
  <c r="G161"/>
  <c r="G160" s="1"/>
  <c r="I161"/>
  <c r="K161"/>
  <c r="K160" s="1"/>
  <c r="O161"/>
  <c r="O160" s="1"/>
  <c r="Q161"/>
  <c r="Q160" s="1"/>
  <c r="V161"/>
  <c r="V160" s="1"/>
  <c r="G172"/>
  <c r="I172"/>
  <c r="K172"/>
  <c r="M172"/>
  <c r="O172"/>
  <c r="Q172"/>
  <c r="V172"/>
  <c r="G177"/>
  <c r="M177" s="1"/>
  <c r="I177"/>
  <c r="K177"/>
  <c r="O177"/>
  <c r="Q177"/>
  <c r="V177"/>
  <c r="Q178"/>
  <c r="G179"/>
  <c r="G178" s="1"/>
  <c r="I179"/>
  <c r="I178" s="1"/>
  <c r="K179"/>
  <c r="K178" s="1"/>
  <c r="O179"/>
  <c r="O178" s="1"/>
  <c r="Q179"/>
  <c r="V179"/>
  <c r="V178" s="1"/>
  <c r="I180"/>
  <c r="G181"/>
  <c r="G180" s="1"/>
  <c r="I181"/>
  <c r="K181"/>
  <c r="K180" s="1"/>
  <c r="O181"/>
  <c r="O180" s="1"/>
  <c r="Q181"/>
  <c r="Q180" s="1"/>
  <c r="V181"/>
  <c r="V180" s="1"/>
  <c r="G187"/>
  <c r="I187"/>
  <c r="K187"/>
  <c r="M187"/>
  <c r="O187"/>
  <c r="Q187"/>
  <c r="V187"/>
  <c r="G193"/>
  <c r="I193"/>
  <c r="K193"/>
  <c r="M193"/>
  <c r="O193"/>
  <c r="Q193"/>
  <c r="V193"/>
  <c r="G195"/>
  <c r="I195"/>
  <c r="K195"/>
  <c r="M195"/>
  <c r="O195"/>
  <c r="Q195"/>
  <c r="V195"/>
  <c r="G197"/>
  <c r="M197" s="1"/>
  <c r="I197"/>
  <c r="K197"/>
  <c r="O197"/>
  <c r="Q197"/>
  <c r="V197"/>
  <c r="G199"/>
  <c r="M199" s="1"/>
  <c r="I199"/>
  <c r="K199"/>
  <c r="O199"/>
  <c r="Q199"/>
  <c r="V199"/>
  <c r="G202"/>
  <c r="M202" s="1"/>
  <c r="I202"/>
  <c r="K202"/>
  <c r="O202"/>
  <c r="Q202"/>
  <c r="V202"/>
  <c r="G206"/>
  <c r="I206"/>
  <c r="K206"/>
  <c r="M206"/>
  <c r="O206"/>
  <c r="Q206"/>
  <c r="V206"/>
  <c r="G208"/>
  <c r="I208"/>
  <c r="K208"/>
  <c r="M208"/>
  <c r="O208"/>
  <c r="Q208"/>
  <c r="V208"/>
  <c r="Q209"/>
  <c r="G210"/>
  <c r="M210" s="1"/>
  <c r="I210"/>
  <c r="I209" s="1"/>
  <c r="K210"/>
  <c r="K209" s="1"/>
  <c r="O210"/>
  <c r="O209" s="1"/>
  <c r="Q210"/>
  <c r="V210"/>
  <c r="G212"/>
  <c r="M212" s="1"/>
  <c r="I212"/>
  <c r="K212"/>
  <c r="O212"/>
  <c r="Q212"/>
  <c r="V212"/>
  <c r="V209" s="1"/>
  <c r="G213"/>
  <c r="G214"/>
  <c r="I214"/>
  <c r="I213" s="1"/>
  <c r="K214"/>
  <c r="M214"/>
  <c r="O214"/>
  <c r="O213" s="1"/>
  <c r="Q214"/>
  <c r="Q213" s="1"/>
  <c r="V214"/>
  <c r="G216"/>
  <c r="I216"/>
  <c r="K216"/>
  <c r="M216"/>
  <c r="O216"/>
  <c r="Q216"/>
  <c r="V216"/>
  <c r="G227"/>
  <c r="I227"/>
  <c r="K227"/>
  <c r="K213" s="1"/>
  <c r="M227"/>
  <c r="O227"/>
  <c r="Q227"/>
  <c r="V227"/>
  <c r="G231"/>
  <c r="M231" s="1"/>
  <c r="I231"/>
  <c r="K231"/>
  <c r="O231"/>
  <c r="Q231"/>
  <c r="V231"/>
  <c r="G243"/>
  <c r="M243" s="1"/>
  <c r="I243"/>
  <c r="K243"/>
  <c r="O243"/>
  <c r="Q243"/>
  <c r="V243"/>
  <c r="G245"/>
  <c r="M245" s="1"/>
  <c r="I245"/>
  <c r="K245"/>
  <c r="O245"/>
  <c r="Q245"/>
  <c r="V245"/>
  <c r="V213" s="1"/>
  <c r="G247"/>
  <c r="I247"/>
  <c r="K247"/>
  <c r="M247"/>
  <c r="O247"/>
  <c r="Q247"/>
  <c r="V247"/>
  <c r="G249"/>
  <c r="I249"/>
  <c r="K249"/>
  <c r="K248" s="1"/>
  <c r="M249"/>
  <c r="O249"/>
  <c r="Q249"/>
  <c r="Q248" s="1"/>
  <c r="V249"/>
  <c r="G260"/>
  <c r="M260" s="1"/>
  <c r="I260"/>
  <c r="I248" s="1"/>
  <c r="K260"/>
  <c r="O260"/>
  <c r="Q260"/>
  <c r="V260"/>
  <c r="G263"/>
  <c r="M263" s="1"/>
  <c r="I263"/>
  <c r="K263"/>
  <c r="O263"/>
  <c r="Q263"/>
  <c r="V263"/>
  <c r="V248" s="1"/>
  <c r="G266"/>
  <c r="M266" s="1"/>
  <c r="I266"/>
  <c r="K266"/>
  <c r="O266"/>
  <c r="Q266"/>
  <c r="V266"/>
  <c r="G276"/>
  <c r="I276"/>
  <c r="K276"/>
  <c r="M276"/>
  <c r="O276"/>
  <c r="Q276"/>
  <c r="V276"/>
  <c r="G278"/>
  <c r="I278"/>
  <c r="K278"/>
  <c r="M278"/>
  <c r="O278"/>
  <c r="O248" s="1"/>
  <c r="Q278"/>
  <c r="V278"/>
  <c r="G282"/>
  <c r="I282"/>
  <c r="K282"/>
  <c r="M282"/>
  <c r="O282"/>
  <c r="Q282"/>
  <c r="V282"/>
  <c r="K283"/>
  <c r="O283"/>
  <c r="G284"/>
  <c r="G283" s="1"/>
  <c r="I284"/>
  <c r="I283" s="1"/>
  <c r="K284"/>
  <c r="O284"/>
  <c r="Q284"/>
  <c r="Q283" s="1"/>
  <c r="V284"/>
  <c r="V283" s="1"/>
  <c r="G290"/>
  <c r="K290"/>
  <c r="V290"/>
  <c r="G291"/>
  <c r="I291"/>
  <c r="I290" s="1"/>
  <c r="K291"/>
  <c r="M291"/>
  <c r="M290" s="1"/>
  <c r="O291"/>
  <c r="O290" s="1"/>
  <c r="Q291"/>
  <c r="Q290" s="1"/>
  <c r="V291"/>
  <c r="G304"/>
  <c r="I304"/>
  <c r="K304"/>
  <c r="M304"/>
  <c r="O304"/>
  <c r="Q304"/>
  <c r="V304"/>
  <c r="G317"/>
  <c r="Q317"/>
  <c r="V317"/>
  <c r="G318"/>
  <c r="M318" s="1"/>
  <c r="M317" s="1"/>
  <c r="I318"/>
  <c r="I317" s="1"/>
  <c r="K318"/>
  <c r="K317" s="1"/>
  <c r="O318"/>
  <c r="O317" s="1"/>
  <c r="Q318"/>
  <c r="V318"/>
  <c r="I319"/>
  <c r="O319"/>
  <c r="G320"/>
  <c r="G319" s="1"/>
  <c r="I320"/>
  <c r="K320"/>
  <c r="K319" s="1"/>
  <c r="O320"/>
  <c r="Q320"/>
  <c r="Q319" s="1"/>
  <c r="V320"/>
  <c r="V319" s="1"/>
  <c r="G322"/>
  <c r="G321" s="1"/>
  <c r="I322"/>
  <c r="K322"/>
  <c r="M322"/>
  <c r="M321" s="1"/>
  <c r="O322"/>
  <c r="O321" s="1"/>
  <c r="Q322"/>
  <c r="V322"/>
  <c r="V321" s="1"/>
  <c r="G323"/>
  <c r="I323"/>
  <c r="K323"/>
  <c r="K321" s="1"/>
  <c r="M323"/>
  <c r="O323"/>
  <c r="Q323"/>
  <c r="V323"/>
  <c r="G324"/>
  <c r="M324" s="1"/>
  <c r="I324"/>
  <c r="I321" s="1"/>
  <c r="K324"/>
  <c r="O324"/>
  <c r="Q324"/>
  <c r="V324"/>
  <c r="G325"/>
  <c r="M325" s="1"/>
  <c r="I325"/>
  <c r="K325"/>
  <c r="O325"/>
  <c r="Q325"/>
  <c r="V325"/>
  <c r="G326"/>
  <c r="M326" s="1"/>
  <c r="I326"/>
  <c r="K326"/>
  <c r="O326"/>
  <c r="Q326"/>
  <c r="V326"/>
  <c r="G327"/>
  <c r="I327"/>
  <c r="K327"/>
  <c r="M327"/>
  <c r="O327"/>
  <c r="Q327"/>
  <c r="Q321" s="1"/>
  <c r="V327"/>
  <c r="O328"/>
  <c r="G329"/>
  <c r="I329"/>
  <c r="K329"/>
  <c r="K328" s="1"/>
  <c r="M329"/>
  <c r="M328" s="1"/>
  <c r="O329"/>
  <c r="Q329"/>
  <c r="Q328" s="1"/>
  <c r="V329"/>
  <c r="G330"/>
  <c r="M330" s="1"/>
  <c r="I330"/>
  <c r="I328" s="1"/>
  <c r="K330"/>
  <c r="O330"/>
  <c r="Q330"/>
  <c r="V330"/>
  <c r="G331"/>
  <c r="M331" s="1"/>
  <c r="I331"/>
  <c r="K331"/>
  <c r="O331"/>
  <c r="Q331"/>
  <c r="V331"/>
  <c r="V328" s="1"/>
  <c r="G333"/>
  <c r="M333" s="1"/>
  <c r="I333"/>
  <c r="K333"/>
  <c r="O333"/>
  <c r="Q333"/>
  <c r="V333"/>
  <c r="AE335"/>
  <c r="G386" i="12"/>
  <c r="BA383"/>
  <c r="BA139"/>
  <c r="BA136"/>
  <c r="BA131"/>
  <c r="BA127"/>
  <c r="BA123"/>
  <c r="BA103"/>
  <c r="BA51"/>
  <c r="BA20"/>
  <c r="O8"/>
  <c r="G9"/>
  <c r="G8" s="1"/>
  <c r="I9"/>
  <c r="I8" s="1"/>
  <c r="K9"/>
  <c r="M9"/>
  <c r="M8" s="1"/>
  <c r="O9"/>
  <c r="Q9"/>
  <c r="Q8" s="1"/>
  <c r="V9"/>
  <c r="V8" s="1"/>
  <c r="G12"/>
  <c r="M12" s="1"/>
  <c r="I12"/>
  <c r="K12"/>
  <c r="K8" s="1"/>
  <c r="O12"/>
  <c r="Q12"/>
  <c r="V12"/>
  <c r="G16"/>
  <c r="M16" s="1"/>
  <c r="M15" s="1"/>
  <c r="I16"/>
  <c r="K16"/>
  <c r="K15" s="1"/>
  <c r="O16"/>
  <c r="Q16"/>
  <c r="V16"/>
  <c r="V15" s="1"/>
  <c r="G19"/>
  <c r="I19"/>
  <c r="K19"/>
  <c r="M19"/>
  <c r="O19"/>
  <c r="Q19"/>
  <c r="Q15" s="1"/>
  <c r="V19"/>
  <c r="G22"/>
  <c r="I22"/>
  <c r="K22"/>
  <c r="M22"/>
  <c r="O22"/>
  <c r="O15" s="1"/>
  <c r="Q22"/>
  <c r="V22"/>
  <c r="G25"/>
  <c r="I25"/>
  <c r="K25"/>
  <c r="M25"/>
  <c r="O25"/>
  <c r="Q25"/>
  <c r="V25"/>
  <c r="G28"/>
  <c r="M28" s="1"/>
  <c r="I28"/>
  <c r="K28"/>
  <c r="O28"/>
  <c r="Q28"/>
  <c r="V28"/>
  <c r="G31"/>
  <c r="M31" s="1"/>
  <c r="I31"/>
  <c r="I15" s="1"/>
  <c r="K31"/>
  <c r="O31"/>
  <c r="Q31"/>
  <c r="V31"/>
  <c r="G34"/>
  <c r="M34" s="1"/>
  <c r="I34"/>
  <c r="K34"/>
  <c r="O34"/>
  <c r="Q34"/>
  <c r="V34"/>
  <c r="G36"/>
  <c r="I36"/>
  <c r="K36"/>
  <c r="M36"/>
  <c r="O36"/>
  <c r="Q36"/>
  <c r="V36"/>
  <c r="G39"/>
  <c r="G38" s="1"/>
  <c r="I39"/>
  <c r="K39"/>
  <c r="M39"/>
  <c r="O39"/>
  <c r="Q39"/>
  <c r="Q38" s="1"/>
  <c r="V39"/>
  <c r="V38" s="1"/>
  <c r="G46"/>
  <c r="M46" s="1"/>
  <c r="I46"/>
  <c r="K46"/>
  <c r="K38" s="1"/>
  <c r="O46"/>
  <c r="Q46"/>
  <c r="V46"/>
  <c r="G50"/>
  <c r="I50"/>
  <c r="I38" s="1"/>
  <c r="K50"/>
  <c r="M50"/>
  <c r="O50"/>
  <c r="Q50"/>
  <c r="V50"/>
  <c r="G57"/>
  <c r="M57" s="1"/>
  <c r="I57"/>
  <c r="K57"/>
  <c r="O57"/>
  <c r="Q57"/>
  <c r="V57"/>
  <c r="G65"/>
  <c r="I65"/>
  <c r="K65"/>
  <c r="M65"/>
  <c r="O65"/>
  <c r="Q65"/>
  <c r="V65"/>
  <c r="G70"/>
  <c r="M70" s="1"/>
  <c r="I70"/>
  <c r="K70"/>
  <c r="O70"/>
  <c r="O38" s="1"/>
  <c r="Q70"/>
  <c r="V70"/>
  <c r="G74"/>
  <c r="I74"/>
  <c r="K74"/>
  <c r="M74"/>
  <c r="O74"/>
  <c r="Q74"/>
  <c r="V74"/>
  <c r="G86"/>
  <c r="M86" s="1"/>
  <c r="I86"/>
  <c r="K86"/>
  <c r="O86"/>
  <c r="Q86"/>
  <c r="V86"/>
  <c r="I89"/>
  <c r="G90"/>
  <c r="M90" s="1"/>
  <c r="M89" s="1"/>
  <c r="I90"/>
  <c r="K90"/>
  <c r="K89" s="1"/>
  <c r="O90"/>
  <c r="Q90"/>
  <c r="V90"/>
  <c r="V89" s="1"/>
  <c r="G94"/>
  <c r="I94"/>
  <c r="K94"/>
  <c r="M94"/>
  <c r="O94"/>
  <c r="Q94"/>
  <c r="Q89" s="1"/>
  <c r="V94"/>
  <c r="G98"/>
  <c r="I98"/>
  <c r="K98"/>
  <c r="M98"/>
  <c r="O98"/>
  <c r="O89" s="1"/>
  <c r="Q98"/>
  <c r="V98"/>
  <c r="G102"/>
  <c r="M102" s="1"/>
  <c r="I102"/>
  <c r="K102"/>
  <c r="K101" s="1"/>
  <c r="O102"/>
  <c r="O101" s="1"/>
  <c r="Q102"/>
  <c r="Q101" s="1"/>
  <c r="V102"/>
  <c r="G105"/>
  <c r="M105" s="1"/>
  <c r="I105"/>
  <c r="I101" s="1"/>
  <c r="K105"/>
  <c r="O105"/>
  <c r="Q105"/>
  <c r="V105"/>
  <c r="G109"/>
  <c r="G101" s="1"/>
  <c r="I109"/>
  <c r="K109"/>
  <c r="O109"/>
  <c r="Q109"/>
  <c r="V109"/>
  <c r="V101" s="1"/>
  <c r="G111"/>
  <c r="I111"/>
  <c r="K111"/>
  <c r="M111"/>
  <c r="O111"/>
  <c r="Q111"/>
  <c r="V111"/>
  <c r="G113"/>
  <c r="I113"/>
  <c r="K113"/>
  <c r="M113"/>
  <c r="O113"/>
  <c r="Q113"/>
  <c r="V113"/>
  <c r="G115"/>
  <c r="I115"/>
  <c r="K115"/>
  <c r="M115"/>
  <c r="O115"/>
  <c r="Q115"/>
  <c r="V115"/>
  <c r="G117"/>
  <c r="K117"/>
  <c r="Q117"/>
  <c r="V117"/>
  <c r="G118"/>
  <c r="M118" s="1"/>
  <c r="M117" s="1"/>
  <c r="I118"/>
  <c r="I117" s="1"/>
  <c r="K118"/>
  <c r="O118"/>
  <c r="O117" s="1"/>
  <c r="Q118"/>
  <c r="V118"/>
  <c r="G121"/>
  <c r="M121"/>
  <c r="O121"/>
  <c r="V121"/>
  <c r="G122"/>
  <c r="I122"/>
  <c r="I121" s="1"/>
  <c r="K122"/>
  <c r="K121" s="1"/>
  <c r="M122"/>
  <c r="O122"/>
  <c r="Q122"/>
  <c r="Q121" s="1"/>
  <c r="V122"/>
  <c r="G126"/>
  <c r="G125" s="1"/>
  <c r="I126"/>
  <c r="K126"/>
  <c r="M126"/>
  <c r="O126"/>
  <c r="Q126"/>
  <c r="Q125" s="1"/>
  <c r="V126"/>
  <c r="V125" s="1"/>
  <c r="G130"/>
  <c r="M130" s="1"/>
  <c r="I130"/>
  <c r="K130"/>
  <c r="K125" s="1"/>
  <c r="O130"/>
  <c r="Q130"/>
  <c r="V130"/>
  <c r="G133"/>
  <c r="I133"/>
  <c r="I125" s="1"/>
  <c r="K133"/>
  <c r="M133"/>
  <c r="O133"/>
  <c r="Q133"/>
  <c r="V133"/>
  <c r="G135"/>
  <c r="M135" s="1"/>
  <c r="I135"/>
  <c r="K135"/>
  <c r="O135"/>
  <c r="Q135"/>
  <c r="V135"/>
  <c r="G138"/>
  <c r="I138"/>
  <c r="K138"/>
  <c r="M138"/>
  <c r="O138"/>
  <c r="Q138"/>
  <c r="V138"/>
  <c r="G141"/>
  <c r="M141" s="1"/>
  <c r="I141"/>
  <c r="K141"/>
  <c r="O141"/>
  <c r="O125" s="1"/>
  <c r="Q141"/>
  <c r="V141"/>
  <c r="G143"/>
  <c r="I143"/>
  <c r="K143"/>
  <c r="M143"/>
  <c r="O143"/>
  <c r="Q143"/>
  <c r="V143"/>
  <c r="G149"/>
  <c r="M149" s="1"/>
  <c r="I149"/>
  <c r="K149"/>
  <c r="O149"/>
  <c r="Q149"/>
  <c r="V149"/>
  <c r="G152"/>
  <c r="I152"/>
  <c r="K152"/>
  <c r="M152"/>
  <c r="O152"/>
  <c r="Q152"/>
  <c r="V152"/>
  <c r="G154"/>
  <c r="M154" s="1"/>
  <c r="I154"/>
  <c r="K154"/>
  <c r="O154"/>
  <c r="Q154"/>
  <c r="V154"/>
  <c r="G158"/>
  <c r="I158"/>
  <c r="K158"/>
  <c r="M158"/>
  <c r="O158"/>
  <c r="Q158"/>
  <c r="V158"/>
  <c r="G162"/>
  <c r="M162" s="1"/>
  <c r="I162"/>
  <c r="K162"/>
  <c r="O162"/>
  <c r="Q162"/>
  <c r="V162"/>
  <c r="G165"/>
  <c r="I165"/>
  <c r="K165"/>
  <c r="M165"/>
  <c r="O165"/>
  <c r="Q165"/>
  <c r="V165"/>
  <c r="G177"/>
  <c r="M177" s="1"/>
  <c r="I177"/>
  <c r="K177"/>
  <c r="O177"/>
  <c r="Q177"/>
  <c r="V177"/>
  <c r="I189"/>
  <c r="O189"/>
  <c r="Q189"/>
  <c r="G190"/>
  <c r="M190" s="1"/>
  <c r="M189" s="1"/>
  <c r="I190"/>
  <c r="K190"/>
  <c r="K189" s="1"/>
  <c r="O190"/>
  <c r="Q190"/>
  <c r="V190"/>
  <c r="V189" s="1"/>
  <c r="Q191"/>
  <c r="G192"/>
  <c r="G191" s="1"/>
  <c r="I192"/>
  <c r="I191" s="1"/>
  <c r="K192"/>
  <c r="O192"/>
  <c r="O191" s="1"/>
  <c r="Q192"/>
  <c r="V192"/>
  <c r="V191" s="1"/>
  <c r="G205"/>
  <c r="I205"/>
  <c r="K205"/>
  <c r="M205"/>
  <c r="O205"/>
  <c r="Q205"/>
  <c r="V205"/>
  <c r="G211"/>
  <c r="M211" s="1"/>
  <c r="I211"/>
  <c r="K211"/>
  <c r="K191" s="1"/>
  <c r="O211"/>
  <c r="Q211"/>
  <c r="V211"/>
  <c r="I212"/>
  <c r="O212"/>
  <c r="Q212"/>
  <c r="G213"/>
  <c r="M213" s="1"/>
  <c r="M212" s="1"/>
  <c r="I213"/>
  <c r="K213"/>
  <c r="K212" s="1"/>
  <c r="O213"/>
  <c r="Q213"/>
  <c r="V213"/>
  <c r="V212" s="1"/>
  <c r="G215"/>
  <c r="I215"/>
  <c r="I214" s="1"/>
  <c r="K215"/>
  <c r="M215"/>
  <c r="O215"/>
  <c r="O214" s="1"/>
  <c r="Q215"/>
  <c r="V215"/>
  <c r="G217"/>
  <c r="G214" s="1"/>
  <c r="I217"/>
  <c r="K217"/>
  <c r="M217"/>
  <c r="O217"/>
  <c r="Q217"/>
  <c r="V217"/>
  <c r="V214" s="1"/>
  <c r="G223"/>
  <c r="M223" s="1"/>
  <c r="I223"/>
  <c r="K223"/>
  <c r="K214" s="1"/>
  <c r="O223"/>
  <c r="Q223"/>
  <c r="V223"/>
  <c r="G230"/>
  <c r="M230" s="1"/>
  <c r="I230"/>
  <c r="K230"/>
  <c r="O230"/>
  <c r="Q230"/>
  <c r="V230"/>
  <c r="G232"/>
  <c r="M232" s="1"/>
  <c r="I232"/>
  <c r="K232"/>
  <c r="O232"/>
  <c r="Q232"/>
  <c r="V232"/>
  <c r="G234"/>
  <c r="I234"/>
  <c r="K234"/>
  <c r="M234"/>
  <c r="O234"/>
  <c r="Q234"/>
  <c r="Q214" s="1"/>
  <c r="V234"/>
  <c r="G236"/>
  <c r="I236"/>
  <c r="K236"/>
  <c r="M236"/>
  <c r="O236"/>
  <c r="Q236"/>
  <c r="V236"/>
  <c r="G239"/>
  <c r="I239"/>
  <c r="K239"/>
  <c r="M239"/>
  <c r="O239"/>
  <c r="Q239"/>
  <c r="V239"/>
  <c r="G243"/>
  <c r="M243" s="1"/>
  <c r="I243"/>
  <c r="K243"/>
  <c r="O243"/>
  <c r="Q243"/>
  <c r="V243"/>
  <c r="G245"/>
  <c r="I245"/>
  <c r="K245"/>
  <c r="M245"/>
  <c r="O245"/>
  <c r="Q245"/>
  <c r="V245"/>
  <c r="G247"/>
  <c r="M247" s="1"/>
  <c r="I247"/>
  <c r="K247"/>
  <c r="O247"/>
  <c r="Q247"/>
  <c r="V247"/>
  <c r="G249"/>
  <c r="I249"/>
  <c r="K249"/>
  <c r="M249"/>
  <c r="O249"/>
  <c r="Q249"/>
  <c r="V249"/>
  <c r="I250"/>
  <c r="O250"/>
  <c r="G251"/>
  <c r="G250" s="1"/>
  <c r="I251"/>
  <c r="K251"/>
  <c r="M251"/>
  <c r="M250" s="1"/>
  <c r="O251"/>
  <c r="Q251"/>
  <c r="Q250" s="1"/>
  <c r="V251"/>
  <c r="V250" s="1"/>
  <c r="G252"/>
  <c r="M252" s="1"/>
  <c r="I252"/>
  <c r="K252"/>
  <c r="K250" s="1"/>
  <c r="O252"/>
  <c r="Q252"/>
  <c r="V252"/>
  <c r="I253"/>
  <c r="O253"/>
  <c r="G254"/>
  <c r="M254" s="1"/>
  <c r="M253" s="1"/>
  <c r="I254"/>
  <c r="K254"/>
  <c r="K253" s="1"/>
  <c r="O254"/>
  <c r="Q254"/>
  <c r="V254"/>
  <c r="V253" s="1"/>
  <c r="G256"/>
  <c r="I256"/>
  <c r="K256"/>
  <c r="M256"/>
  <c r="O256"/>
  <c r="Q256"/>
  <c r="Q253" s="1"/>
  <c r="V256"/>
  <c r="G258"/>
  <c r="G257" s="1"/>
  <c r="I258"/>
  <c r="K258"/>
  <c r="M258"/>
  <c r="O258"/>
  <c r="Q258"/>
  <c r="Q257" s="1"/>
  <c r="V258"/>
  <c r="V257" s="1"/>
  <c r="G260"/>
  <c r="M260" s="1"/>
  <c r="I260"/>
  <c r="K260"/>
  <c r="K257" s="1"/>
  <c r="O260"/>
  <c r="Q260"/>
  <c r="V260"/>
  <c r="G272"/>
  <c r="I272"/>
  <c r="I257" s="1"/>
  <c r="K272"/>
  <c r="M272"/>
  <c r="O272"/>
  <c r="Q272"/>
  <c r="V272"/>
  <c r="G275"/>
  <c r="M275" s="1"/>
  <c r="I275"/>
  <c r="K275"/>
  <c r="O275"/>
  <c r="Q275"/>
  <c r="V275"/>
  <c r="G288"/>
  <c r="I288"/>
  <c r="K288"/>
  <c r="M288"/>
  <c r="O288"/>
  <c r="Q288"/>
  <c r="V288"/>
  <c r="G290"/>
  <c r="M290" s="1"/>
  <c r="I290"/>
  <c r="K290"/>
  <c r="O290"/>
  <c r="O257" s="1"/>
  <c r="Q290"/>
  <c r="V290"/>
  <c r="G292"/>
  <c r="I292"/>
  <c r="K292"/>
  <c r="M292"/>
  <c r="O292"/>
  <c r="Q292"/>
  <c r="V292"/>
  <c r="G294"/>
  <c r="I294"/>
  <c r="I293" s="1"/>
  <c r="K294"/>
  <c r="M294"/>
  <c r="O294"/>
  <c r="O293" s="1"/>
  <c r="Q294"/>
  <c r="V294"/>
  <c r="G306"/>
  <c r="G293" s="1"/>
  <c r="I306"/>
  <c r="K306"/>
  <c r="O306"/>
  <c r="Q306"/>
  <c r="V306"/>
  <c r="V293" s="1"/>
  <c r="G309"/>
  <c r="I309"/>
  <c r="K309"/>
  <c r="M309"/>
  <c r="O309"/>
  <c r="Q309"/>
  <c r="Q293" s="1"/>
  <c r="V309"/>
  <c r="G311"/>
  <c r="I311"/>
  <c r="K311"/>
  <c r="M311"/>
  <c r="O311"/>
  <c r="Q311"/>
  <c r="V311"/>
  <c r="G322"/>
  <c r="I322"/>
  <c r="K322"/>
  <c r="M322"/>
  <c r="O322"/>
  <c r="Q322"/>
  <c r="V322"/>
  <c r="G324"/>
  <c r="M324" s="1"/>
  <c r="I324"/>
  <c r="K324"/>
  <c r="K293" s="1"/>
  <c r="O324"/>
  <c r="Q324"/>
  <c r="V324"/>
  <c r="G328"/>
  <c r="I328"/>
  <c r="K328"/>
  <c r="M328"/>
  <c r="O328"/>
  <c r="Q328"/>
  <c r="V328"/>
  <c r="G329"/>
  <c r="M329"/>
  <c r="O329"/>
  <c r="V329"/>
  <c r="G330"/>
  <c r="I330"/>
  <c r="I329" s="1"/>
  <c r="K330"/>
  <c r="K329" s="1"/>
  <c r="M330"/>
  <c r="O330"/>
  <c r="Q330"/>
  <c r="Q329" s="1"/>
  <c r="V330"/>
  <c r="I337"/>
  <c r="O337"/>
  <c r="G338"/>
  <c r="G337" s="1"/>
  <c r="I338"/>
  <c r="K338"/>
  <c r="M338"/>
  <c r="O338"/>
  <c r="Q338"/>
  <c r="Q337" s="1"/>
  <c r="V338"/>
  <c r="V337" s="1"/>
  <c r="G353"/>
  <c r="M353" s="1"/>
  <c r="I353"/>
  <c r="K353"/>
  <c r="K337" s="1"/>
  <c r="O353"/>
  <c r="Q353"/>
  <c r="V353"/>
  <c r="I368"/>
  <c r="O368"/>
  <c r="Q368"/>
  <c r="G369"/>
  <c r="M369" s="1"/>
  <c r="M368" s="1"/>
  <c r="I369"/>
  <c r="K369"/>
  <c r="K368" s="1"/>
  <c r="O369"/>
  <c r="Q369"/>
  <c r="V369"/>
  <c r="V368" s="1"/>
  <c r="G370"/>
  <c r="K370"/>
  <c r="M370"/>
  <c r="Q370"/>
  <c r="V370"/>
  <c r="G371"/>
  <c r="I371"/>
  <c r="I370" s="1"/>
  <c r="K371"/>
  <c r="M371"/>
  <c r="O371"/>
  <c r="O370" s="1"/>
  <c r="Q371"/>
  <c r="V371"/>
  <c r="G373"/>
  <c r="M373" s="1"/>
  <c r="I373"/>
  <c r="K373"/>
  <c r="K372" s="1"/>
  <c r="O373"/>
  <c r="Q373"/>
  <c r="Q372" s="1"/>
  <c r="V373"/>
  <c r="G374"/>
  <c r="M374" s="1"/>
  <c r="I374"/>
  <c r="I372" s="1"/>
  <c r="K374"/>
  <c r="O374"/>
  <c r="O372" s="1"/>
  <c r="Q374"/>
  <c r="V374"/>
  <c r="G375"/>
  <c r="M375" s="1"/>
  <c r="I375"/>
  <c r="K375"/>
  <c r="O375"/>
  <c r="Q375"/>
  <c r="V375"/>
  <c r="V372" s="1"/>
  <c r="G376"/>
  <c r="I376"/>
  <c r="K376"/>
  <c r="M376"/>
  <c r="O376"/>
  <c r="Q376"/>
  <c r="V376"/>
  <c r="G377"/>
  <c r="M377" s="1"/>
  <c r="I377"/>
  <c r="K377"/>
  <c r="O377"/>
  <c r="Q377"/>
  <c r="V377"/>
  <c r="G378"/>
  <c r="I378"/>
  <c r="K378"/>
  <c r="M378"/>
  <c r="O378"/>
  <c r="Q378"/>
  <c r="V378"/>
  <c r="K379"/>
  <c r="G380"/>
  <c r="I380"/>
  <c r="I379" s="1"/>
  <c r="K380"/>
  <c r="M380"/>
  <c r="O380"/>
  <c r="O379" s="1"/>
  <c r="Q380"/>
  <c r="V380"/>
  <c r="G381"/>
  <c r="M381" s="1"/>
  <c r="I381"/>
  <c r="K381"/>
  <c r="O381"/>
  <c r="Q381"/>
  <c r="V381"/>
  <c r="V379" s="1"/>
  <c r="G382"/>
  <c r="I382"/>
  <c r="K382"/>
  <c r="M382"/>
  <c r="O382"/>
  <c r="Q382"/>
  <c r="Q379" s="1"/>
  <c r="V382"/>
  <c r="G384"/>
  <c r="M384" s="1"/>
  <c r="I384"/>
  <c r="K384"/>
  <c r="O384"/>
  <c r="Q384"/>
  <c r="V384"/>
  <c r="AE386"/>
  <c r="AF386"/>
  <c r="I20" i="1"/>
  <c r="I19"/>
  <c r="F45"/>
  <c r="G23" s="1"/>
  <c r="G45"/>
  <c r="G25" s="1"/>
  <c r="A25" s="1"/>
  <c r="H45"/>
  <c r="H44"/>
  <c r="H43"/>
  <c r="I43" s="1"/>
  <c r="H42"/>
  <c r="I42" s="1"/>
  <c r="H41"/>
  <c r="I41" s="1"/>
  <c r="H40"/>
  <c r="I40" s="1"/>
  <c r="H39"/>
  <c r="I39" s="1"/>
  <c r="I45" s="1"/>
  <c r="I18" l="1"/>
  <c r="I17"/>
  <c r="I74"/>
  <c r="J72" s="1"/>
  <c r="I16"/>
  <c r="I44"/>
  <c r="A26"/>
  <c r="G26"/>
  <c r="A23"/>
  <c r="G28"/>
  <c r="M342" i="14"/>
  <c r="M170"/>
  <c r="M225"/>
  <c r="M191"/>
  <c r="M94"/>
  <c r="M261"/>
  <c r="G332"/>
  <c r="G191"/>
  <c r="G170"/>
  <c r="G225"/>
  <c r="M83"/>
  <c r="M82" s="1"/>
  <c r="M9"/>
  <c r="M8" s="1"/>
  <c r="AF349"/>
  <c r="M121"/>
  <c r="M116" s="1"/>
  <c r="M213" i="13"/>
  <c r="M110"/>
  <c r="M8"/>
  <c r="M209"/>
  <c r="M248"/>
  <c r="M179"/>
  <c r="M178" s="1"/>
  <c r="M159"/>
  <c r="M158" s="1"/>
  <c r="AF335"/>
  <c r="G248"/>
  <c r="G8"/>
  <c r="G328"/>
  <c r="M320"/>
  <c r="M319" s="1"/>
  <c r="G209"/>
  <c r="M181"/>
  <c r="M180" s="1"/>
  <c r="M161"/>
  <c r="M160" s="1"/>
  <c r="M284"/>
  <c r="M283" s="1"/>
  <c r="M93"/>
  <c r="M89" s="1"/>
  <c r="M43"/>
  <c r="M32" s="1"/>
  <c r="M257" i="12"/>
  <c r="M214"/>
  <c r="M38"/>
  <c r="M125"/>
  <c r="M379"/>
  <c r="M337"/>
  <c r="M293"/>
  <c r="M372"/>
  <c r="G379"/>
  <c r="G368"/>
  <c r="G253"/>
  <c r="G212"/>
  <c r="M192"/>
  <c r="M191" s="1"/>
  <c r="G189"/>
  <c r="G89"/>
  <c r="G15"/>
  <c r="G372"/>
  <c r="M306"/>
  <c r="M109"/>
  <c r="M101" s="1"/>
  <c r="J44" i="1"/>
  <c r="J42"/>
  <c r="J40"/>
  <c r="J43"/>
  <c r="J41"/>
  <c r="J39"/>
  <c r="J45" s="1"/>
  <c r="J28"/>
  <c r="J26"/>
  <c r="G38"/>
  <c r="F38"/>
  <c r="J23"/>
  <c r="J24"/>
  <c r="J25"/>
  <c r="J27"/>
  <c r="E24"/>
  <c r="E26"/>
  <c r="I21" l="1"/>
  <c r="J57"/>
  <c r="J70"/>
  <c r="J69"/>
  <c r="J66"/>
  <c r="J64"/>
  <c r="J62"/>
  <c r="J73"/>
  <c r="J65"/>
  <c r="J54"/>
  <c r="J68"/>
  <c r="J71"/>
  <c r="J55"/>
  <c r="J60"/>
  <c r="J61"/>
  <c r="J52"/>
  <c r="J53"/>
  <c r="J58"/>
  <c r="J63"/>
  <c r="J67"/>
  <c r="J59"/>
  <c r="J56"/>
  <c r="A24"/>
  <c r="G24"/>
  <c r="A27" s="1"/>
  <c r="J74" l="1"/>
  <c r="A29"/>
  <c r="G29"/>
  <c r="G27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Uživatel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<sst xmlns="http://schemas.openxmlformats.org/spreadsheetml/2006/main" count="3903" uniqueCount="636">
  <si>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</si>
  <si>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</si>
  <si>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</si>
  <si>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</si>
  <si>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</si>
  <si>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</si>
  <si>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</si>
  <si>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</si>
  <si>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</si>
  <si>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</si>
  <si>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</si>
  <si>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</si>
  <si>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</si>
  <si>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</si>
  <si>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</si>
  <si>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</si>
  <si>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</si>
  <si>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</si>
  <si>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</si>
  <si>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</si>
  <si>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</si>
  <si>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</si>
  <si>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</si>
  <si>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</si>
  <si>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</si>
  <si>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</si>
  <si>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</si>
  <si>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</si>
  <si>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</si>
  <si>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</si>
  <si>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</si>
  <si>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</si>
  <si>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</si>
  <si>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</si>
  <si>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</si>
  <si>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</si>
  <si>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</si>
  <si>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</si>
  <si>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</si>
  <si>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</si>
  <si>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</si>
  <si>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</si>
  <si>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</si>
  <si>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ZO20/01</t>
  </si>
  <si>
    <t>Oprava sociálního zařízení ZŠ Slovan, Zeyerova 3354, 767 01 Kroměříž</t>
  </si>
  <si>
    <t>Město Kroměříž</t>
  </si>
  <si>
    <t>Velké náměstí 115/1</t>
  </si>
  <si>
    <t>Kroměříž</t>
  </si>
  <si>
    <t>76701</t>
  </si>
  <si>
    <t>00287351</t>
  </si>
  <si>
    <t>Ing. Jan Zona</t>
  </si>
  <si>
    <t>Jiráskova 889/18</t>
  </si>
  <si>
    <t>72321041</t>
  </si>
  <si>
    <t>Stavba</t>
  </si>
  <si>
    <t>Stavební objekt</t>
  </si>
  <si>
    <t>01</t>
  </si>
  <si>
    <t>ZŠ Slovan</t>
  </si>
  <si>
    <t>1.np - WC č. 1</t>
  </si>
  <si>
    <t>02</t>
  </si>
  <si>
    <t>1.np - WC č. 2</t>
  </si>
  <si>
    <t>03</t>
  </si>
  <si>
    <t>1.np - WC č. 3</t>
  </si>
  <si>
    <t>Celkem za stavbu</t>
  </si>
  <si>
    <t>CZK</t>
  </si>
  <si>
    <t>Rekapitulace dílů</t>
  </si>
  <si>
    <t>Typ dílu</t>
  </si>
  <si>
    <t>31</t>
  </si>
  <si>
    <t>Zdi podpěrné a volné</t>
  </si>
  <si>
    <t>34</t>
  </si>
  <si>
    <t>Stěny a příčky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</si>
  <si>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</si>
  <si>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</si>
  <si>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</si>
  <si>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</si>
  <si>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</si>
  <si>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</si>
  <si>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</si>
  <si>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</si>
  <si>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</si>
  <si>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</si>
  <si>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</si>
  <si>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</si>
  <si>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</si>
  <si>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</si>
  <si>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</si>
  <si>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</si>
  <si>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</si>
  <si>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</si>
  <si>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</si>
  <si>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</si>
  <si>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767</t>
  </si>
  <si>
    <t>Konstrukce zámečnické</t>
  </si>
  <si>
    <t>769</t>
  </si>
  <si>
    <t>Otvorové prvky z plastu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</si>
  <si>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</si>
  <si>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</si>
  <si>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</si>
  <si>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</si>
  <si>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</si>
  <si>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</si>
  <si>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</si>
  <si>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</si>
  <si>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</si>
  <si>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</si>
  <si>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</si>
  <si>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</si>
  <si>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</si>
  <si>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</si>
  <si>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</si>
  <si>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</si>
  <si>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</si>
  <si>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</si>
  <si>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</si>
  <si>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</si>
  <si>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</si>
  <si>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</si>
  <si>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</si>
  <si>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</si>
  <si>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</si>
  <si>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</si>
  <si>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</si>
  <si>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</si>
  <si>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</si>
  <si>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</si>
  <si>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</si>
  <si>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</si>
  <si>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</si>
  <si>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</si>
  <si>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</si>
  <si>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</si>
  <si>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</si>
  <si>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</si>
  <si>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</si>
  <si>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</si>
  <si>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</si>
  <si>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</si>
  <si>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</si>
  <si>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</si>
  <si>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</si>
  <si>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317234410R00</t>
  </si>
  <si>
    <t>Vyzdívka mezi nosníky cementovou</t>
  </si>
  <si>
    <t>m3</t>
  </si>
  <si>
    <t>801-4</t>
  </si>
  <si>
    <t>RTS 20/ I</t>
  </si>
  <si>
    <t>Práce</t>
  </si>
  <si>
    <t>POL1_</t>
  </si>
  <si>
    <t>jakýmikoliv cihlami pálenými na jakoukoliv maltu,</t>
  </si>
  <si>
    <t>SPI</t>
  </si>
  <si>
    <t>rozšíření dveří z 600mm na 800mm - nový překlad 2xI140 dl. 1,2m : 1,2*0,25*0,15</t>
  </si>
  <si>
    <t>VV</t>
  </si>
  <si>
    <t>317944313RT2</t>
  </si>
  <si>
    <t>Dodání a osazení válcovaných nosníků do připravených otvorů profil I 140</t>
  </si>
  <si>
    <t>t</t>
  </si>
  <si>
    <t>bez zazdění hlav, s nařezáním nosníků na potřebný rozměr,</t>
  </si>
  <si>
    <t>rozšíření dveří z 600mm na 800mm - nový překlad 2xI140 dl. 1,2m : 1,2*14,3/1000*2</t>
  </si>
  <si>
    <t>317168112R00</t>
  </si>
  <si>
    <t>Překlady keramické montáž a dodávka nenosné, délky 1250 mm, šířky 115 mm, výšky 71 mm</t>
  </si>
  <si>
    <t>kus</t>
  </si>
  <si>
    <t>801-1</t>
  </si>
  <si>
    <t>Včetně dodávky překladů.</t>
  </si>
  <si>
    <t>POP</t>
  </si>
  <si>
    <t>dveře 700/1970mm : 6</t>
  </si>
  <si>
    <t>342261112RS3</t>
  </si>
  <si>
    <t>Příčky z desek sádrokartonových jednoduché opláštění, jednoduchá konstrukce CW 75 tloušťka příčky 100 mm, desky impregnované, tloušťky 12,5 mm, tloušťka izolace 60 mm</t>
  </si>
  <si>
    <t>m2</t>
  </si>
  <si>
    <t>zřízení nosné konstrukce příčky, vložení tepelné izolace tl. do 5 cm, montáž desek, tmelení spár Q2 a úprava rohů. Včetně dodávek materiálu.</t>
  </si>
  <si>
    <t>125 : (3,43-0,5)*0,4</t>
  </si>
  <si>
    <t>342255028R00</t>
  </si>
  <si>
    <t>Příčky z cihel a tvárnic nepálených příčky z příčkovek pórobetonových tloušťky 150 mm</t>
  </si>
  <si>
    <t>včetně pomocného lešení</t>
  </si>
  <si>
    <t>do výšky +2,1m : 3,43*2,2</t>
  </si>
  <si>
    <t>346275113R00</t>
  </si>
  <si>
    <t>Přizdívky a obezdívky z desek pórobetonových tloušťky 100 mm</t>
  </si>
  <si>
    <t>s pomocným lešením o výšce podlahy do 1900 mm a pro zatížení do 1,5 kPa.</t>
  </si>
  <si>
    <t>127,128,129 : 1,075*1,5</t>
  </si>
  <si>
    <t>346275115R00</t>
  </si>
  <si>
    <t>Přizdívky a obezdívky z desek pórobetonových tloušťky 150 mm</t>
  </si>
  <si>
    <t>123,124 : 0,8*1,5*2</t>
  </si>
  <si>
    <t>342255024R00</t>
  </si>
  <si>
    <t>tloušťky 100 mm</t>
  </si>
  <si>
    <t>POL1_1</t>
  </si>
  <si>
    <t>do výšky +2,1m : (6,1+1,075*3+1,6+1,7)*2,2</t>
  </si>
  <si>
    <t>odpočet otvorů : -0,7*2*6</t>
  </si>
  <si>
    <t>342267111RT3</t>
  </si>
  <si>
    <t>1x opláštění, dvoustranné, deska impregnovaná tloušťky 12,5 mm</t>
  </si>
  <si>
    <t>m</t>
  </si>
  <si>
    <t>opláštění potrubí pod stropem 500/400mm : 6,1</t>
  </si>
  <si>
    <t>342948111R00</t>
  </si>
  <si>
    <t>kotvami na hmoždinky</t>
  </si>
  <si>
    <t>2,2*13</t>
  </si>
  <si>
    <t>601016191R00</t>
  </si>
  <si>
    <t>Omítka stropů a podhledů z hotových směsí Doplňkové práce pro omítky stropů z hotových směsí penetrační natěr stropů akrylátový</t>
  </si>
  <si>
    <t>po jednotlivých vrstvách</t>
  </si>
  <si>
    <t>121 : 3,6</t>
  </si>
  <si>
    <t>122-124 : (2,565+1,75)*1,7</t>
  </si>
  <si>
    <t>125 : 5,9</t>
  </si>
  <si>
    <t>126-130 : 6,1*2,275-0,6*0,4</t>
  </si>
  <si>
    <t>131 : 2,9</t>
  </si>
  <si>
    <t>602016191R00</t>
  </si>
  <si>
    <t>Omítka stěn z hotových směsí Doplňkové práce pro omítky stěn z hotových směsí_x000D_
 penetrační nátěr stěn akrylátový</t>
  </si>
  <si>
    <t>podklad štukové omítky : 44,441</t>
  </si>
  <si>
    <t>podklad cementové omítky : 136,149</t>
  </si>
  <si>
    <t>611471413R00</t>
  </si>
  <si>
    <t>Tenkovrstvá úprava stropů aktivovaným štukem tloušťky 2÷3 mm, maltou vápenocementovou s disperzní přísadou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</si>
  <si>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</si>
  <si>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612421637R00</t>
  </si>
  <si>
    <t>Omítky vnitřní stěn vápenné nebo vápenocementové v podlaží i ve schodišti štukové</t>
  </si>
  <si>
    <t xml:space="preserve">omítky nad obklady SV=3050mm, obklad v.2100mm : </t>
  </si>
  <si>
    <t>121 : (2,25+1,63)*2*0,95</t>
  </si>
  <si>
    <t>122 : (2,665*2+1,7)*0,95</t>
  </si>
  <si>
    <t>123,124 : 1,65*0,95*2</t>
  </si>
  <si>
    <t>125 : (1,675*2+3,43)*0,95</t>
  </si>
  <si>
    <t>126-130 : (6,1+2,275)*2*0,95</t>
  </si>
  <si>
    <t>131 : (1,765*2+1,63)*0,95</t>
  </si>
  <si>
    <t>610991111R00</t>
  </si>
  <si>
    <t>fólií Pe 0,05-0,2 mm</t>
  </si>
  <si>
    <t>700/1970mm : 0,8*2*6*2</t>
  </si>
  <si>
    <t>800/1970mm : 0,9*2*4*2</t>
  </si>
  <si>
    <t>900/1970mm : 1*2*2</t>
  </si>
  <si>
    <t>okno 1700/600mm : 1,7*0,6*2*2</t>
  </si>
  <si>
    <t>612409991R00</t>
  </si>
  <si>
    <t>maltou vápenou</t>
  </si>
  <si>
    <t xml:space="preserve">chodba : </t>
  </si>
  <si>
    <t>800/1970mm : (0,9+2*2)*2</t>
  </si>
  <si>
    <t>900/1970mm : (0,9+2*2)</t>
  </si>
  <si>
    <t>612451121R00</t>
  </si>
  <si>
    <t>hladké</t>
  </si>
  <si>
    <t xml:space="preserve">pod obklady : </t>
  </si>
  <si>
    <t>121 : (2,25+1,63)*2*2,1-0,9*2*2</t>
  </si>
  <si>
    <t>122 : (2,565+1,7)*2*2,1-(0,9*2+0,7*2*2)</t>
  </si>
  <si>
    <t>123,124 : ((1,6+0,8)*2*2,1-0,8*2)*2</t>
  </si>
  <si>
    <t>125 : (1,675+3,43)*2*2,1-0,9*2*2</t>
  </si>
  <si>
    <t>126 : (6,1+1,1)*2*2,1-(0,9+0,7*4)*2</t>
  </si>
  <si>
    <t>127 : (1,55+1,075)*2*2,1-0,7*2</t>
  </si>
  <si>
    <t>128 : (1,55+1,075)*2*2,1-0,7*2</t>
  </si>
  <si>
    <t>129 : (1,55+1,075)*2*2,1-0,7*2</t>
  </si>
  <si>
    <t>130 : (1,15+1,075)*2*2,1-0,7*2</t>
  </si>
  <si>
    <t>131 : (1,765+1,63)*2*2,1-1*2</t>
  </si>
  <si>
    <t>612473186R00</t>
  </si>
  <si>
    <t>za zabudované rohovníky</t>
  </si>
  <si>
    <t>okna : 1,7*4+0,6*2+1,63+1,7</t>
  </si>
  <si>
    <t>rohy : 3,05*2</t>
  </si>
  <si>
    <t>631319173R00</t>
  </si>
  <si>
    <t>Příplatek za stržení povrchu tloušťka mazaniny od 80 mm do 120 mm</t>
  </si>
  <si>
    <t>spodní vrstvy mazaniny latí před vložením výztuže nebo pletiva pro tloušťku obou vrstev mazaniny</t>
  </si>
  <si>
    <t>121-131 : (3,6+4,7+1,1+1,1+5,9+6,7+1,4+1,5+1,5+1,5+2,9)*0,085</t>
  </si>
  <si>
    <t>prahy dveří : (0,7*0,1*6+0,8*0,1*2+0,8*0,25*2+0,9*0,25)*0,085</t>
  </si>
  <si>
    <t>631361921RT4</t>
  </si>
  <si>
    <t>Výztuž mazanin z betonů a z lehkých betonů ze svařovaných sítí průměr drátu 6 mm, velikost oka 100/100 mm</t>
  </si>
  <si>
    <t>včetně distančních prvků</t>
  </si>
  <si>
    <t>121-131 : (3,6+4,7+1,1+1,1+5,9+6,7+1,4+1,5+1,5+1,5+2,9)*4,4*1,2/1000</t>
  </si>
  <si>
    <t>prahy dveří : (0,7*0,1*6+0,8*0,1*2+0,8*0,25*2+0,9*0,25)*4,4*1,2/1000</t>
  </si>
  <si>
    <t>631416221R00</t>
  </si>
  <si>
    <t>Mazanina betonová ze suché směsi, samonivelační tloušťky přes 50 do 80 mm pevnost v tlaku 20 MPa</t>
  </si>
  <si>
    <t>648991113RT2</t>
  </si>
  <si>
    <t>Osazení parapetních desek z plastických hmot Dodávka a osazení parapetních desek z plastických hmot šířky 250 mm</t>
  </si>
  <si>
    <t>a poloplastických hmot na montážní pěnu, zapravení omítky pod parapetem, těsnění spáry mezi parapetem a rámem okna, dodávka silikonu.</t>
  </si>
  <si>
    <t>03/P parapetní deska dl. 1,8m, 3ks : 1,8*3</t>
  </si>
  <si>
    <t>642944121R00</t>
  </si>
  <si>
    <t>plochy do 2,5 m2</t>
  </si>
  <si>
    <t>700/1970mm : 6</t>
  </si>
  <si>
    <t>800/1970mm : 4</t>
  </si>
  <si>
    <t>900/1970mm : 1</t>
  </si>
  <si>
    <t>553310731R</t>
  </si>
  <si>
    <t>zárubeň kovová univerzální; pro zděné stěny, příčky, pro přesné zdění; ústí 100 mm; š průchodu 700 mm; h průchodu 1 970 mm; L, P</t>
  </si>
  <si>
    <t>SPCM</t>
  </si>
  <si>
    <t>Specifikace</t>
  </si>
  <si>
    <t>POL3_</t>
  </si>
  <si>
    <t>553310732R</t>
  </si>
  <si>
    <t>zárubeň kovová univerzální; pro zděné stěny, příčky, pro přesné zdění; ústí 100 mm; š průchodu 800 mm; h průchodu 1 970 mm; L, P</t>
  </si>
  <si>
    <t>800/1970mm : 2</t>
  </si>
  <si>
    <t>553310812R</t>
  </si>
  <si>
    <t>zárubeň kovová univerzální; pro zděné stěny, příčky, pro přesné zdění; ústí 250 mm; š průchodu 800 mm; h průchodu 1 970 mm; L, P</t>
  </si>
  <si>
    <t>553310813R</t>
  </si>
  <si>
    <t>zárubeň kovová univerzální; pro zděné stěny, příčky, pro přesné zdění; ústí 250 mm; š průchodu 900 mm; h průchodu 1 970 mm; L, P</t>
  </si>
  <si>
    <t>941955002R00</t>
  </si>
  <si>
    <t>pomocné, o výšce lešeňové podlahy přes 1,2 do 1,9 m</t>
  </si>
  <si>
    <t>příčka nad okny : 3,43*1*2</t>
  </si>
  <si>
    <t>opláštění potrubí : 6,1*1</t>
  </si>
  <si>
    <t>R952901111</t>
  </si>
  <si>
    <t>Vyčištění budov o výšce podlaží do 4 m</t>
  </si>
  <si>
    <t>Vlastní</t>
  </si>
  <si>
    <t>Indiv</t>
  </si>
  <si>
    <t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t>
  </si>
  <si>
    <t>6,1*6,055</t>
  </si>
  <si>
    <t>962031122R00</t>
  </si>
  <si>
    <t>Bourání příček z cihel pálených děrovaných,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</si>
  <si>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</si>
  <si>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</si>
  <si>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příčky výšky 2,2m (2m) : (6,1+1,075*3+1,7+1,4)*2,2+3,43*2</t>
  </si>
  <si>
    <t>odpočet otvorů : -0,6*2*6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</si>
  <si>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</si>
  <si>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</si>
  <si>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</si>
  <si>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okno 3415/1000mm : 3,415*1</t>
  </si>
  <si>
    <t>963016111R00</t>
  </si>
  <si>
    <t>Demontáž sádrokartonových a sádrovláknitých podhledů z desek bez minerální izolace, na jednoduché ocelové konstrukci, 1x opláštěné tl. 12,5 mm</t>
  </si>
  <si>
    <t>stávající opláštění potrubí pod stropem 350/300mm : 6,1*0,65</t>
  </si>
  <si>
    <t>964011211R00</t>
  </si>
  <si>
    <t>Vybourání železobetonových prefabrikovaných překladů délky do 3 mm, hmotnosti do 50 kg/m</t>
  </si>
  <si>
    <t>uložených ve zdivu, včetně pomocného lešení o výšce podlahy do 1900 mm a pro zatížení do 1,5 kPa  (150 kg/m2),</t>
  </si>
  <si>
    <t>rozšíření dveří z 600mm na 800mm : 1,2*0,25*0,15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</si>
  <si>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</si>
  <si>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</si>
  <si>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</si>
  <si>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rozšíření dveří z 600mm na 800mm : 2*0,25</t>
  </si>
  <si>
    <t>974031664R00</t>
  </si>
  <si>
    <t>Vysekání rýh v jakémkoliv zdivu cihelném pro vtahování nosníků do zdí, před vybouráním otvorů_x000D_
 do hloubky 150 mm, při výšce nosníku do 150 mm</t>
  </si>
  <si>
    <t>rozšíření dveří z 600mm na 800mm : 1,2*2</t>
  </si>
  <si>
    <t>978011211R00</t>
  </si>
  <si>
    <t>Odstranění štukové vrstvy z omítek vnitřních stropů</t>
  </si>
  <si>
    <t>122-124 : (2,765+1,5)*1,7</t>
  </si>
  <si>
    <t>965042131R00</t>
  </si>
  <si>
    <t>betonových nebo z litého asfaltu, tloušťky do 100 mm, plochy do 4 m2</t>
  </si>
  <si>
    <t>prahy dveří : (0,6*0,1*6+0,8*0,1*2+0,8*0,25*2+0,9*0,25)*0,085</t>
  </si>
  <si>
    <t>965081713R00</t>
  </si>
  <si>
    <t>z keramických dlaždic, tloušťky do 10 mm, plochy přes 1 m2</t>
  </si>
  <si>
    <t>121-131 : 3,6+4,7+1,1+1,1+5,9+6,7+1,4+1,5+1,5+1,5+2,9</t>
  </si>
  <si>
    <t>968061125R00</t>
  </si>
  <si>
    <t>dveří, plochy do 2 m2</t>
  </si>
  <si>
    <t>600/1970mm : 7</t>
  </si>
  <si>
    <t>800/1970mm : 3</t>
  </si>
  <si>
    <t>968072455R00</t>
  </si>
  <si>
    <t>dveřních zárubní, plochy do 2 m2</t>
  </si>
  <si>
    <t>600/1970mm : 0,6*2*7</t>
  </si>
  <si>
    <t>800/1970mm : 0,8*2*3</t>
  </si>
  <si>
    <t>900/1970mm : 0,9*2</t>
  </si>
  <si>
    <t>971033541R00</t>
  </si>
  <si>
    <t>na jakoukoliv maltu vápenou nebo vápenocementovou, plochy do 1 m2, tloušťky do 300 mm</t>
  </si>
  <si>
    <t>Včetně pomocného lešení o výšce podlahy do 1900 mm a pro zatížení do 1,5 kPa  (150 kg/m2).</t>
  </si>
  <si>
    <t>rozšíření dveří z 600mm na 800mm : (0,8-0,6)*2*0,25</t>
  </si>
  <si>
    <t>978013191R00</t>
  </si>
  <si>
    <t>stěn, v rozsahu do 100 %</t>
  </si>
  <si>
    <t xml:space="preserve">stávající nad obklady SV=3050mm : </t>
  </si>
  <si>
    <t>121 : (2,25+1,63)*2*1,25-0,9*0,2*2</t>
  </si>
  <si>
    <t>122 : (4,265*2+1,7)*1,25+1,7*0,4-(0,9*0,2+0,7*0,2*2)</t>
  </si>
  <si>
    <t>123,124 : 1,4*1,25*2+(1,4*2+0,8*4)*0,4-0,7*0,2*2</t>
  </si>
  <si>
    <t>125 : (1,735*2+3,43)*1,25+3,43*0,4-0,9*0,2*2</t>
  </si>
  <si>
    <t>126 : (6,1+1,1*2)*1,25+6,1*0,4-(0,9+0,7*4)*0,2</t>
  </si>
  <si>
    <t>127 : (1,45+1,075)*1,25+(1,45+1,075)*0,4-0,7*0,2</t>
  </si>
  <si>
    <t>128 : (1,45*0,1)*1,25+(1,45+1,075*2)*0,4-0,7*0,2</t>
  </si>
  <si>
    <t>129 : (1,45*0,1)*1,25+(1,45+1,075*2)*0,4-0,7*0,2</t>
  </si>
  <si>
    <t>130 : (1,45+1,075)*1,25+(1,45+1,075)*0,4-0,7*0,2</t>
  </si>
  <si>
    <t>131 : (1,765*2+1,63)*1,25+1,63*0,4-1*0,2</t>
  </si>
  <si>
    <t>978059531R00</t>
  </si>
  <si>
    <t>z obkládaček vnitřních z jakýchkoliv materiálů, plochy přes 2 m2</t>
  </si>
  <si>
    <t>121 : (2,25+1,63)*2*1,8-(0,9+0,7)*1,8</t>
  </si>
  <si>
    <t>122 : (2,765+1,7)*2*1,8-(0,7*2+0,9)*1,8</t>
  </si>
  <si>
    <t>123 : (1,4+0,8)*2*1,8-0,7*1,8</t>
  </si>
  <si>
    <t>124 : (1,4+0,8)*2*1,8-0,7*1,8</t>
  </si>
  <si>
    <t>125 : (1,735+3,43)*2*1,8-0,9*1,8*2</t>
  </si>
  <si>
    <t>126 : (6,1+1,1)*2*1,8-(0,7*4+0,9)*1,8</t>
  </si>
  <si>
    <t>127 : (1,45+1,075)*2*1,8-0,7*1,8</t>
  </si>
  <si>
    <t>128 : (1,45+1,075)*2*1,8-0,7*1,8</t>
  </si>
  <si>
    <t>129 : (1,45+1,075)*2*1,8-0,7*1,8</t>
  </si>
  <si>
    <t>130 : (1,45+1,075)*2*1,8-0,7*1,8</t>
  </si>
  <si>
    <t>131 : (1,765+1,63)*2*1,8-1*1,8</t>
  </si>
  <si>
    <t>999281108R00</t>
  </si>
  <si>
    <t xml:space="preserve">výšky do 12 m,  </t>
  </si>
  <si>
    <t>Přesun hmot</t>
  </si>
  <si>
    <t>POL7_</t>
  </si>
  <si>
    <t>711212002RT3</t>
  </si>
  <si>
    <t>proti vlhkosti</t>
  </si>
  <si>
    <t>POL1_7</t>
  </si>
  <si>
    <t xml:space="preserve">vodorovně : </t>
  </si>
  <si>
    <t>121 : 2,25*1,63+0,8*0,25</t>
  </si>
  <si>
    <t>122,123,124 : 4,265*1,7+0,8*0,1</t>
  </si>
  <si>
    <t>125 : 1,675*3,43+0,8*0,25</t>
  </si>
  <si>
    <t>126,127,128,129,130 : 6,1*2,275+0,8*0,1</t>
  </si>
  <si>
    <t>131 : 1,765*1,63+0,8*0,25</t>
  </si>
  <si>
    <t xml:space="preserve">svisle v.150mm nad podlahu : </t>
  </si>
  <si>
    <t>121 : (2,25+1,63)*2*0,15</t>
  </si>
  <si>
    <t>122,123,124 : (4,265+1,7)*2*0,15</t>
  </si>
  <si>
    <t>125 : (1,675+3,43)*2*0,15</t>
  </si>
  <si>
    <t>126,127,128,129,130 : (6,1+2,275)*2*0,15</t>
  </si>
  <si>
    <t>131 : (1,765+1,63)*2*0,15</t>
  </si>
  <si>
    <t>711212601RT2</t>
  </si>
  <si>
    <t>těsnicí pás š.100 mm do spoje podlaha-stěna</t>
  </si>
  <si>
    <t>121 : (2,25+1,63)*2</t>
  </si>
  <si>
    <t>122,123,124 : (4,265+1,7)*2</t>
  </si>
  <si>
    <t>125 : (1,675+3,43)*2</t>
  </si>
  <si>
    <t>126,127,128,129,130 : (6,1+2,275)*2</t>
  </si>
  <si>
    <t>131 : (1,765+1,63)*2</t>
  </si>
  <si>
    <t>998711202R00</t>
  </si>
  <si>
    <t>svisle do 12 m</t>
  </si>
  <si>
    <t>R720-01</t>
  </si>
  <si>
    <t>Technika prostředí - dle samostatného rozpočtu</t>
  </si>
  <si>
    <t>kpl</t>
  </si>
  <si>
    <t>766661122R00</t>
  </si>
  <si>
    <t>Montáž dveřních křídel kompletizovaných otevíravých ,  , do ocelové nebo fošnové zárubně, jednokřídlových, šířky přes 800 mm</t>
  </si>
  <si>
    <t>800-766</t>
  </si>
  <si>
    <t>3/T - 900/1970/250mm : 1</t>
  </si>
  <si>
    <t>766661112R00</t>
  </si>
  <si>
    <t>otevíravých ,  , do ocelové nebo fošnové zárubně, jednokřídlových, šířky do 800 mm</t>
  </si>
  <si>
    <t>1/T - 800/1970/250mm : 1</t>
  </si>
  <si>
    <t>2/T - 800/1970/250mm : 1</t>
  </si>
  <si>
    <t>4/T - 800/1970/100mm : 2</t>
  </si>
  <si>
    <t>5/T - 700/1970/100mm : 2</t>
  </si>
  <si>
    <t>6/T - 700/1970/100mm : 4</t>
  </si>
  <si>
    <t>766670021R00</t>
  </si>
  <si>
    <t/>
  </si>
  <si>
    <t>766695213R00</t>
  </si>
  <si>
    <t>jednokřídlých, šířky přes 100 mm</t>
  </si>
  <si>
    <t>121,125,131 : 3</t>
  </si>
  <si>
    <t>54914588R</t>
  </si>
  <si>
    <t>kování stavební - prvek: kliky se štíty mezipokojovými s ukazatelem; provedení Cr; pro dveře WC, koupelen</t>
  </si>
  <si>
    <t>POL3_0</t>
  </si>
  <si>
    <t>123,124,127,128,129 : 5</t>
  </si>
  <si>
    <t>54914624R</t>
  </si>
  <si>
    <t>kování interiérové kliky s kruhovými štíty pro klíč; povrch - kliky pochromované; povrch - štíty leštěná nerez</t>
  </si>
  <si>
    <t>121,122,125,126,130,131 : 6</t>
  </si>
  <si>
    <t>R611-01</t>
  </si>
  <si>
    <t>Dveře vnitřní laminát HPL, 1kř. plné 70x197 RAL</t>
  </si>
  <si>
    <t>5/T - 700/1970/100mm pravé : 2</t>
  </si>
  <si>
    <t>6/T - 700/1970/100mm levé : 4</t>
  </si>
  <si>
    <t>R611-02</t>
  </si>
  <si>
    <t>Dveře vnitřní laminát HPL, 1kř. plné 80x197 RAL</t>
  </si>
  <si>
    <t>4/T - 800/1970/100mm pravé : 2</t>
  </si>
  <si>
    <t>1/T - 800/1970/250mm levé : 1</t>
  </si>
  <si>
    <t>2/T - 800/1970/250mm pravé : 1</t>
  </si>
  <si>
    <t>R611-03</t>
  </si>
  <si>
    <t>Dveře vnitřní laminát HPL, 1kř. plné 90x197 RAL</t>
  </si>
  <si>
    <t>3/T - 900/1970/250mm pravé : 1</t>
  </si>
  <si>
    <t>R611-04</t>
  </si>
  <si>
    <t>Prah dubový délka 80 cm šířka 25 cm tl. 2 cm</t>
  </si>
  <si>
    <t>121,125 : 2</t>
  </si>
  <si>
    <t>R611-05</t>
  </si>
  <si>
    <t>Prah dubový délka 90 cm šířka 25 cm tl. 2 cm</t>
  </si>
  <si>
    <t>131 : 1</t>
  </si>
  <si>
    <t>998766202R00</t>
  </si>
  <si>
    <t>v objektech výšky do 12 m</t>
  </si>
  <si>
    <t>R767-01</t>
  </si>
  <si>
    <t>01/Z Sklopné madlo pro WC invalidé dl. 850mm, nerez   D+M</t>
  </si>
  <si>
    <t>ks</t>
  </si>
  <si>
    <t>R767-02</t>
  </si>
  <si>
    <t>02/Z Pevné madlo pro WC invalidé dl. 850mm, nerez   D+M</t>
  </si>
  <si>
    <t>R769-01</t>
  </si>
  <si>
    <t>01/P Okno plastové pevné 1700/600mm, průsvitné neprůhledné, nerozbitné vč. 2ks parapetů   D+M</t>
  </si>
  <si>
    <t>125 : 2</t>
  </si>
  <si>
    <t>R769-02</t>
  </si>
  <si>
    <t>02/P Revizní dvířka plastová do obkladu 250/250mm, bílé   D+M</t>
  </si>
  <si>
    <t>771101210R00</t>
  </si>
  <si>
    <t>Příprava podkladu pod dlažby penetrace podkladu pod dlažby</t>
  </si>
  <si>
    <t>800-771</t>
  </si>
  <si>
    <t>32,173</t>
  </si>
  <si>
    <t>771575109R00</t>
  </si>
  <si>
    <t>Montáž podlah z dlaždic keramických 300 x 300 mm, režných nebo glazovaných, hladkých, kladených do flexibilního tmele</t>
  </si>
  <si>
    <t>121 : 2,25*1,63+0,8*0,1</t>
  </si>
  <si>
    <t>122 : 2,565*1,7+0,7*0,1*2</t>
  </si>
  <si>
    <t>123 : 1,6*0,8</t>
  </si>
  <si>
    <t>124 : 1,6*0,8</t>
  </si>
  <si>
    <t>125 : 1,675*3,43+0,8*0,1</t>
  </si>
  <si>
    <t>126 : 6,1*1,1+0,7*0,1*4</t>
  </si>
  <si>
    <t>127 : 1,45*1,075-0,6*0,4</t>
  </si>
  <si>
    <t>128 : 1,45*1,075</t>
  </si>
  <si>
    <t>129 : 1,45*1,075</t>
  </si>
  <si>
    <t>130 : 1,15*1,075</t>
  </si>
  <si>
    <t>131 : 1,765*1,63</t>
  </si>
  <si>
    <t>771577842R00</t>
  </si>
  <si>
    <t>Hrany schodů, dilatační, koutové, ukončovací a přechodové profily profily dilatační s bočními díly z tvrdého PVC, horní dilatační zóna je z měkké plastické hmoty a tvoří 10 mm širokou pohledovou plochu, výšky 8 mm</t>
  </si>
  <si>
    <t>125 : 1,675</t>
  </si>
  <si>
    <t>126 : 1,1</t>
  </si>
  <si>
    <t>771578011R00</t>
  </si>
  <si>
    <t>spára podlaha-stěna silikonem</t>
  </si>
  <si>
    <t>vč. dodávky a montáže silikonu.</t>
  </si>
  <si>
    <t>122 : (2,565+1,7)*2</t>
  </si>
  <si>
    <t>123 : (1,6+0,8)*2</t>
  </si>
  <si>
    <t>124 : (1,6+0,8)*2</t>
  </si>
  <si>
    <t>126 : (6,1+1,1)*2</t>
  </si>
  <si>
    <t>127 : (1,45+1,075)*2</t>
  </si>
  <si>
    <t>128 : (1,45+1,075)*2</t>
  </si>
  <si>
    <t>129 : (1,45+1,075)*2</t>
  </si>
  <si>
    <t>130 : (1,15+1,075)*2</t>
  </si>
  <si>
    <t>771579795R00</t>
  </si>
  <si>
    <t>příplatek za spárování vodotěsnou hmotou - plošně</t>
  </si>
  <si>
    <t>RTS 19/ II</t>
  </si>
  <si>
    <t>597642030R</t>
  </si>
  <si>
    <t>dlažba keramická š = 300 mm; l = 300 mm; h = 9,0 mm; povrch matný; pro interiér i exteriér</t>
  </si>
  <si>
    <t>32,173*1,1</t>
  </si>
  <si>
    <t>998771202R00</t>
  </si>
  <si>
    <t>781497111R00</t>
  </si>
  <si>
    <t xml:space="preserve">Lišty k obkladům profil ukončovací leštěný hliník, uložení do tmele, výška profilu 6 mm,  </t>
  </si>
  <si>
    <t>127 : (1,55+1,075)*2</t>
  </si>
  <si>
    <t>128 : (1,55+1,075)*2</t>
  </si>
  <si>
    <t>129 : (1,55+1,075)*2</t>
  </si>
  <si>
    <t>781675111R00</t>
  </si>
  <si>
    <t>Montáž obkladů parapetů z dlaždic keramických kladených do tmele 100 x 100 mm, kladených do flexibilního tmele</t>
  </si>
  <si>
    <t>m.č.127-129 : 1,075*3</t>
  </si>
  <si>
    <t>m.č.123,124,131 : 1,7+1,7</t>
  </si>
  <si>
    <t>781675112R00</t>
  </si>
  <si>
    <t>Montáž obkladů parapetů z dlaždic keramických kladených do tmele 150 x 150 mm, kladených do flexibilního tmele</t>
  </si>
  <si>
    <t>123,124 : 0,8*2</t>
  </si>
  <si>
    <t>781415016R00</t>
  </si>
  <si>
    <t xml:space="preserve"> , nad 200 x 250 mm , lepených do flexibilního tmele</t>
  </si>
  <si>
    <t>781419706R00</t>
  </si>
  <si>
    <t>příplatek za spárovací vodotěsnou hmotu - plošně</t>
  </si>
  <si>
    <t>132,729</t>
  </si>
  <si>
    <t>597813731R</t>
  </si>
  <si>
    <t>obklad keramický š = 198 mm; l = 398 mm; h = 7,0 mm; pro interiér; barva světle béžová; lesk</t>
  </si>
  <si>
    <t>obklady : 132,729*1,1</t>
  </si>
  <si>
    <t>parapety š.100mm : 6,625*0,1*1,1</t>
  </si>
  <si>
    <t>parapety š.150mm : 1,6*0,15*1,1</t>
  </si>
  <si>
    <t>998781202R00</t>
  </si>
  <si>
    <t>783225100R00</t>
  </si>
  <si>
    <t xml:space="preserve">dvojnásobné + 1x email,  </t>
  </si>
  <si>
    <t>1/T - 800/1970/250mm : 4,8*0,35</t>
  </si>
  <si>
    <t>2/T - 800/1970/250mm : 4,8*0,35</t>
  </si>
  <si>
    <t>3/T - 900/1970/250mm : 4,9*0,35</t>
  </si>
  <si>
    <t>4/T - 800/1970/100mm : 4,8*0,2*2</t>
  </si>
  <si>
    <t>5/T - 700/1970/100mm : 4,7*0,2*2</t>
  </si>
  <si>
    <t>6/T - 700/1970/100mm : 4,7*0,2*4</t>
  </si>
  <si>
    <t>784195122R00</t>
  </si>
  <si>
    <t>Malby z malířských směsí hlinkových,  , barevné, dvojnásobné</t>
  </si>
  <si>
    <t>800-784</t>
  </si>
  <si>
    <t xml:space="preserve">stropy : </t>
  </si>
  <si>
    <t xml:space="preserve">stěny : </t>
  </si>
  <si>
    <t>chodba : 6,1*0,95</t>
  </si>
  <si>
    <t>784191101R00</t>
  </si>
  <si>
    <t>disperzní, jednonásobná</t>
  </si>
  <si>
    <t>RM21-01</t>
  </si>
  <si>
    <t>Elektroinstalace dle samostatného rozpočtu</t>
  </si>
  <si>
    <t>RM24-01</t>
  </si>
  <si>
    <t>VZT dle samostatného rozpočtu</t>
  </si>
  <si>
    <t>979081111R00</t>
  </si>
  <si>
    <t>do 1 km</t>
  </si>
  <si>
    <t>Přesun suti</t>
  </si>
  <si>
    <t>POL8_</t>
  </si>
  <si>
    <t>979081121R00</t>
  </si>
  <si>
    <t>příplatek za každý další 1 km</t>
  </si>
  <si>
    <t>979082111R00</t>
  </si>
  <si>
    <t>do 10 m</t>
  </si>
  <si>
    <t>979082121R00</t>
  </si>
  <si>
    <t>příplatek k ceně za každých dalších 5 m</t>
  </si>
  <si>
    <t>979093111R00</t>
  </si>
  <si>
    <t>bez zhutnění</t>
  </si>
  <si>
    <t>979990001R00</t>
  </si>
  <si>
    <t>stavební suti</t>
  </si>
  <si>
    <t>005121010R</t>
  </si>
  <si>
    <t>Vybudování zařízení staveniště</t>
  </si>
  <si>
    <t>Soubor</t>
  </si>
  <si>
    <t>VRN</t>
  </si>
  <si>
    <t>POL99_2</t>
  </si>
  <si>
    <t>005122010R</t>
  </si>
  <si>
    <t xml:space="preserve">Provoz objednatele </t>
  </si>
  <si>
    <t>POL99_1</t>
  </si>
  <si>
    <t>005123010R</t>
  </si>
  <si>
    <t>Extrémní místo provádění</t>
  </si>
  <si>
    <t>Náklady na ztížené provádění stavebních prací v neobvyklém a práci ztěžujícím prostředí, jako např. ve zdraví škodlivém prostředí, práce pod vodou či v podzemí.</t>
  </si>
  <si>
    <t>005124010R</t>
  </si>
  <si>
    <t>Koordinační činnost</t>
  </si>
  <si>
    <t>SUM</t>
  </si>
  <si>
    <t>END</t>
  </si>
  <si>
    <t>121 : 2*1,5</t>
  </si>
  <si>
    <t>121 : 6,7</t>
  </si>
  <si>
    <t>podklad štukové omítky : 43,37</t>
  </si>
  <si>
    <t>podklad cementové omítky : 128,93</t>
  </si>
  <si>
    <t>121 : (4,265+1,63)*2*0,95</t>
  </si>
  <si>
    <t>121 : (4,265+1,63)*2*2,1-0,9*2*2</t>
  </si>
  <si>
    <t>121-130 : (6,7+4,7+1,1+1,1+5,9+6,7+1,4+1,5+1,5+1,5)*0,085</t>
  </si>
  <si>
    <t>prahy dveří : (0,7*0,1*6+0,8*0,1*2+0,8*0,25*2)*0,085</t>
  </si>
  <si>
    <t>121-130 : (6,7+4,7+1,1+1,1+5,9+6,7+1,4+1,5+1,5+1,5)*4,4*1,2/1000</t>
  </si>
  <si>
    <t>prahy dveří : (0,7*0,1*6+0,8*0,1*2+0,8*0,25*2)*4,4*1,2/1000</t>
  </si>
  <si>
    <t>příčky výšky 2,2m (2m) : (6,1+1,075*3+1,7+1,4)*2,2+3,415*2</t>
  </si>
  <si>
    <t>121-130 : 6,7+4,7+1,1+1,1+5,9+6,7+1,4+1,5+1,5+1,5</t>
  </si>
  <si>
    <t>121 : (4,265+1,63)*2*1,25-0,9*0,2*2</t>
  </si>
  <si>
    <t>121 : (4,265+1,63)*2*1,8-(0,9+0,7)*1,8</t>
  </si>
  <si>
    <t>122 : (2,765+1,5)*2*1,8-(0,7*2+0,9)*1,8</t>
  </si>
  <si>
    <t>121 : 4,265*1,63+0,8*0,25</t>
  </si>
  <si>
    <t>121 : (4,265+1,63)*2*0,15</t>
  </si>
  <si>
    <t>121 : (4,265+1,63)*2</t>
  </si>
  <si>
    <t>3/T - 800/1970/250mm : 1</t>
  </si>
  <si>
    <t>121,122,125,126,130 : 5</t>
  </si>
  <si>
    <t>3/T - 800/1970/250mm pravé : 1</t>
  </si>
  <si>
    <t>32,58</t>
  </si>
  <si>
    <t>121 : 4,265*1,63+0,8*0,1</t>
  </si>
  <si>
    <t>121 : 1,63</t>
  </si>
  <si>
    <t>32,58*1,1</t>
  </si>
  <si>
    <t>m.č.121,123,124 : 1,7+1,7</t>
  </si>
  <si>
    <t>121 : 2</t>
  </si>
  <si>
    <t>128,93</t>
  </si>
  <si>
    <t>obklady : 128,93*1,1</t>
  </si>
  <si>
    <t>parapety š.150mm : 3,6*0,15*1,1</t>
  </si>
  <si>
    <t>3/T - 800/1970/250mm : 4,8*0,35</t>
  </si>
  <si>
    <t>Příčky z cihel a tvárnic nepálených příčky z příčkovek pórobetonových tloušťky 100 mm</t>
  </si>
  <si>
    <t>Kotvení příček ke konstrukci kotvami na hmoždinky</t>
  </si>
  <si>
    <t>Včetně dodávky kotev a spojovacího materiálu.</t>
  </si>
  <si>
    <t>Obklady konstrukcí sádrokartonovými deskami obklady dřevěných konstrukcí_x000D_
 obklad sloupů a trámů do 500 x500 mm_x000D_
 1x opláštění, dvoustranné, deska impregnovaná tloušťky 12,5 mm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</si>
  <si>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</si>
  <si>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</si>
  <si>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Začištění omítek kolem oken, dveří a obkladů apod. maltou vápenou</t>
  </si>
  <si>
    <t>Omítky vnitřního zdiva cementové hladké</t>
  </si>
  <si>
    <t>v podlaží i ve schodišti, zdiva cihelného, kamenného, smíšeného nebo betonového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</si>
  <si>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</si>
  <si>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</si>
  <si>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Osazování ocelových zárubní dodatečně plochy do 2,5 m2</t>
  </si>
  <si>
    <t>lisovaných nebo z úhelníků s vybetonováním prahu</t>
  </si>
  <si>
    <t>Lešení lehké pracovní pomocné pomocné, o výšce lešeňové podlahy přes 1,2 do 1,9 m</t>
  </si>
  <si>
    <t>800-3</t>
  </si>
  <si>
    <t>Bourání podkladů pod dlažby nebo litých celistvých dlažeb a mazanin  betonových nebo z litého asfaltu, tloušťky do 100 mm, plochy do 4 m2</t>
  </si>
  <si>
    <t>Bourání podlah z keramických dlaždic, tloušťky do 10 mm, plochy přes 1 m2</t>
  </si>
  <si>
    <t>bez podkladního lože, s jakoukoliv výplní spár</t>
  </si>
  <si>
    <t>Vyvěšení nebo zavěšení dřevěných křídel dveří, plochy do 2 m2</t>
  </si>
  <si>
    <t>oken, dveří a vrat, s uložením a opětovným zavěšením po provedení stavebních změn,</t>
  </si>
  <si>
    <t>Vybourání a vyjmutí kovových rámů a rolet rámů, včetně pomocného lešení o výšce podlahy do 1900 mm a pro zatížení do 1,5 kPa  (150 kg/m2) dveřních zárubní, plochy do 2 m2</t>
  </si>
  <si>
    <t>Otlučení omítek vápenných nebo vápenocementových vnitřních s vyškrabáním spár, s očištěním zdiva stěn, v rozsahu do 100 %</t>
  </si>
  <si>
    <t>Odsekání a odebrání obkladů stěn z obkládaček vnitřních z jakýchkoliv materiálů, plochy přes 2 m2</t>
  </si>
  <si>
    <t>včetně otlučení podkladní omítky až na zdivo,</t>
  </si>
  <si>
    <t xml:space="preserve">Přesun hmot pro opravy a údržbu objektů pro opravy a údržbu dosavadních objektů včetně vnějších plášťů_x000D_
 výšky do 12 m,  </t>
  </si>
  <si>
    <t>oborů 801, 803, 811 a 812</t>
  </si>
  <si>
    <t>Izolace proti vodě stěrka hydroizolační  proti vlhkosti</t>
  </si>
  <si>
    <t>800-711</t>
  </si>
  <si>
    <t>Izolace proti vodě doplňky_x000D_
 těsnicí pás š.100 mm do spoje podlaha-stěna</t>
  </si>
  <si>
    <t>Přesun hmot pro izolace proti vodě svisle do 12 m</t>
  </si>
  <si>
    <t>50 m vodorovně měřeno od těžiště půdorysné plochy skládky do těžiště půdorysné plochy objektu</t>
  </si>
  <si>
    <t>Montáž dveřních křídel kompletizovaných otevíravých ,  , do ocelové nebo fošnové zárubně, jednokřídlových, šířky do 800 mm</t>
  </si>
  <si>
    <t xml:space="preserve">Montáž kliky a štítku </t>
  </si>
  <si>
    <t>Ostatní montáž prahů dveří_x000D_
 jednokřídlých, šířky přes 100 mm</t>
  </si>
  <si>
    <t>Přesun hmot pro konstrukce truhlářské v objektech výšky do 12 m</t>
  </si>
  <si>
    <t>50 m vodorovně</t>
  </si>
  <si>
    <t>Zvláštní úpravy spár spára podlaha-stěna silikonem</t>
  </si>
  <si>
    <t>Příplatky k položkám montáže podlah keramických příplatek za spárování voduodpuzující hmotou - plošně</t>
  </si>
  <si>
    <t>Přesun hmot pro podlahy z dlaždic v objektech výšky do 12 m</t>
  </si>
  <si>
    <t>Montáž obkladů vnitřních z obkládaček pórovinových  , nad 200 x 250 mm , lepených do flexibilního tmele</t>
  </si>
  <si>
    <t>Montáž obkladů vnitřních z obkládaček pórovinových příplatky k položkám montáže obkladů vnitřních z obkladaček pórovinových příplatek za spárovací vodotěsnou hmotu - plošně</t>
  </si>
  <si>
    <t>Přesun hmot pro obklady keramické v objektech výšky do 12 m</t>
  </si>
  <si>
    <t xml:space="preserve">Nátěry kov.stavebních doplňk.konstrukcí syntetické dvojnásobné + 1x email,  </t>
  </si>
  <si>
    <t>800-783</t>
  </si>
  <si>
    <t>Příprava povrchu Penetrace (napouštění) podkladu disperzní, jednonásobná</t>
  </si>
  <si>
    <t>Odvoz suti a vybouraných hmot na skládku do 1 km</t>
  </si>
  <si>
    <t>Odvoz suti a vybouraných hmot na skládku příplatek za každý další 1 km</t>
  </si>
  <si>
    <t>Vnitrostaveništní doprava suti a vybouraných hmot do 10 m</t>
  </si>
  <si>
    <t>Vnitrostaveništní doprava suti a vybouraných hmot příplatek k ceně za každých dalších 5 m</t>
  </si>
  <si>
    <t>Poplatek za skládku stavební suti, skupina 17 09 04 z Katalogu odpadů</t>
  </si>
  <si>
    <t>Uložení suti na skládku bez zhutnění</t>
  </si>
  <si>
    <t>800-6</t>
  </si>
  <si>
    <t>s hrubým urovnáním,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</si>
</sst>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5"/>
  <sheetData>
    <row r="1" spans="1:7" ht="13">
      <c r="A1" s="21" t="s">
        <v>38</v>
      </c>
    </row>
    <row r="2" spans="1:7" ht="57.75" customHeight="1">
      <c r="A2" s="73" t="s">
        <v>39</v>
      </c>
      <c r="B2" s="73"/>
      <c r="C2" s="73"/>
      <c r="D2" s="73"/>
      <c r="E2" s="73"/>
      <c r="F2" s="73"/>
      <c r="G2" s="73"/>
    </row>
  </sheetData>
  <sheetProtection password="918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abSelected="1" topLeftCell="B1" zoomScaleSheetLayoutView="75" workbookViewId="0">
      <selection activeCell="A28" sqref="A28"/>
    </sheetView>
  </sheetViews>
  <sheetFormatPr defaultColWidth="9" defaultRowHeight="12.5"/>
  <cols>
    <col min="1" max="1" width="8.453125" hidden="1" customWidth="1"/>
    <col min="2" max="2" width="13.453125" customWidth="1"/>
    <col min="3" max="3" width="7.453125" style="51" customWidth="1"/>
    <col min="4" max="4" width="13" style="51" customWidth="1"/>
    <col min="5" max="5" width="9.7265625" style="51" customWidth="1"/>
    <col min="6" max="6" width="11.7265625" customWidth="1"/>
    <col min="7" max="9" width="13" customWidth="1"/>
    <col min="10" max="10" width="5.54296875" customWidth="1"/>
    <col min="11" max="11" width="4.26953125" customWidth="1"/>
    <col min="12" max="15" width="10.7265625" customWidth="1"/>
  </cols>
  <sheetData>
    <row r="1" spans="1:15" ht="33.75" customHeight="1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22"/>
      <c r="J6" s="8"/>
    </row>
    <row r="7" spans="1:15" ht="15.75" customHeight="1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>
      <c r="A8" s="2"/>
      <c r="B8" s="31" t="s">
        <v>20</v>
      </c>
      <c r="D8" s="126" t="s">
        <v>50</v>
      </c>
      <c r="H8" s="18" t="s">
        <v>40</v>
      </c>
      <c r="I8" s="125" t="s">
        <v>52</v>
      </c>
      <c r="J8" s="8"/>
    </row>
    <row r="9" spans="1:15" ht="15.75" hidden="1" customHeight="1">
      <c r="A9" s="2"/>
      <c r="B9" s="2"/>
      <c r="D9" s="126" t="s">
        <v>51</v>
      </c>
      <c r="H9" s="18" t="s">
        <v>34</v>
      </c>
      <c r="I9" s="22"/>
      <c r="J9" s="8"/>
    </row>
    <row r="10" spans="1:15" ht="15.75" hidden="1" customHeight="1">
      <c r="A10" s="2"/>
      <c r="B10" s="35"/>
      <c r="C10" s="54"/>
      <c r="D10" s="124" t="s">
        <v>48</v>
      </c>
      <c r="E10" s="127" t="s">
        <v>47</v>
      </c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SUMIF(F52:F73,A16,I52:I73)+SUMIF(F52:F73,"PSU",I52:I73)</f>
        <v>0</v>
      </c>
      <c r="J16" s="82"/>
    </row>
    <row r="17" spans="1:10" ht="23.25" customHeight="1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SUMIF(F52:F73,A17,I52:I73)</f>
        <v>0</v>
      </c>
      <c r="J17" s="82"/>
    </row>
    <row r="18" spans="1:10" ht="23.25" customHeight="1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SUMIF(F52:F73,A18,I52:I73)</f>
        <v>0</v>
      </c>
      <c r="J18" s="82"/>
    </row>
    <row r="19" spans="1:10" ht="23.25" customHeight="1">
      <c r="A19" s="195" t="s">
        <v>109</v>
      </c>
      <c r="B19" s="38" t="s">
        <v>27</v>
      </c>
      <c r="C19" s="59"/>
      <c r="D19" s="60"/>
      <c r="E19" s="80"/>
      <c r="F19" s="81"/>
      <c r="G19" s="80"/>
      <c r="H19" s="81"/>
      <c r="I19" s="80">
        <f>SUMIF(F52:F73,A19,I52:I73)</f>
        <v>0</v>
      </c>
      <c r="J19" s="82"/>
    </row>
    <row r="20" spans="1:10" ht="23.25" customHeight="1">
      <c r="A20" s="195" t="s">
        <v>110</v>
      </c>
      <c r="B20" s="38" t="s">
        <v>28</v>
      </c>
      <c r="C20" s="59"/>
      <c r="D20" s="60"/>
      <c r="E20" s="80"/>
      <c r="F20" s="81"/>
      <c r="G20" s="80"/>
      <c r="H20" s="81"/>
      <c r="I20" s="80">
        <f>SUMIF(F52:F73,A20,I52:I73)</f>
        <v>0</v>
      </c>
      <c r="J20" s="82"/>
    </row>
    <row r="21" spans="1:10" ht="23.25" customHeight="1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12</v>
      </c>
      <c r="C23" s="59"/>
      <c r="D23" s="60"/>
      <c r="E23" s="64">
        <v>15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59"/>
      <c r="D24" s="60"/>
      <c r="E24" s="64">
        <f>SazbaDPH1</f>
        <v>15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>
      <c r="A39" s="136">
        <v>1</v>
      </c>
      <c r="B39" s="146" t="s">
        <v>53</v>
      </c>
      <c r="C39" s="147"/>
      <c r="D39" s="147"/>
      <c r="E39" s="147"/>
      <c r="F39" s="148">
        <f>'01 01 Pol'!AE386+'01 02 Pol'!AE335+'01 03 Pol'!AE349</f>
        <v>0</v>
      </c>
      <c r="G39" s="149">
        <f>'01 01 Pol'!AF386+'01 02 Pol'!AF335+'01 03 Pol'!AF349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>
      <c r="A40" s="136">
        <v>2</v>
      </c>
      <c r="B40" s="152"/>
      <c r="C40" s="153" t="s">
        <v>54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>
      <c r="A41" s="136">
        <v>2</v>
      </c>
      <c r="B41" s="152" t="s">
        <v>55</v>
      </c>
      <c r="C41" s="153" t="s">
        <v>56</v>
      </c>
      <c r="D41" s="153"/>
      <c r="E41" s="153"/>
      <c r="F41" s="154">
        <f>'01 01 Pol'!AE386+'01 02 Pol'!AE335+'01 03 Pol'!AE349</f>
        <v>0</v>
      </c>
      <c r="G41" s="155">
        <f>'01 01 Pol'!AF386+'01 02 Pol'!AF335+'01 03 Pol'!AF349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customHeight="1">
      <c r="A42" s="136">
        <v>3</v>
      </c>
      <c r="B42" s="157" t="s">
        <v>55</v>
      </c>
      <c r="C42" s="147" t="s">
        <v>57</v>
      </c>
      <c r="D42" s="147"/>
      <c r="E42" s="147"/>
      <c r="F42" s="158">
        <f>'01 01 Pol'!AE386</f>
        <v>0</v>
      </c>
      <c r="G42" s="150">
        <f>'01 01 Pol'!AF386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customHeight="1">
      <c r="A43" s="136">
        <v>3</v>
      </c>
      <c r="B43" s="157" t="s">
        <v>58</v>
      </c>
      <c r="C43" s="147" t="s">
        <v>59</v>
      </c>
      <c r="D43" s="147"/>
      <c r="E43" s="147"/>
      <c r="F43" s="158">
        <f>'01 02 Pol'!AE335</f>
        <v>0</v>
      </c>
      <c r="G43" s="150">
        <f>'01 02 Pol'!AF335</f>
        <v>0</v>
      </c>
      <c r="H43" s="150">
        <f>(F43*SazbaDPH1/100)+(G43*SazbaDPH2/100)</f>
        <v>0</v>
      </c>
      <c r="I43" s="150">
        <f>F43+G43+H43</f>
        <v>0</v>
      </c>
      <c r="J43" s="151" t="str">
        <f>IF(CenaCelkemVypocet=0,"",I43/CenaCelkemVypocet*100)</f>
        <v/>
      </c>
    </row>
    <row r="44" spans="1:10" ht="25.5" customHeight="1">
      <c r="A44" s="136">
        <v>3</v>
      </c>
      <c r="B44" s="157" t="s">
        <v>60</v>
      </c>
      <c r="C44" s="147" t="s">
        <v>61</v>
      </c>
      <c r="D44" s="147"/>
      <c r="E44" s="147"/>
      <c r="F44" s="158">
        <f>'01 03 Pol'!AE349</f>
        <v>0</v>
      </c>
      <c r="G44" s="150">
        <f>'01 03 Pol'!AF349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>
      <c r="A45" s="136"/>
      <c r="B45" s="159" t="s">
        <v>62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9" spans="1:10" ht="15.5">
      <c r="B49" s="175" t="s">
        <v>64</v>
      </c>
    </row>
    <row r="51" spans="1:10" ht="25.5" customHeight="1">
      <c r="A51" s="177"/>
      <c r="B51" s="180" t="s">
        <v>17</v>
      </c>
      <c r="C51" s="180" t="s">
        <v>5</v>
      </c>
      <c r="D51" s="181"/>
      <c r="E51" s="181"/>
      <c r="F51" s="182" t="s">
        <v>65</v>
      </c>
      <c r="G51" s="182"/>
      <c r="H51" s="182"/>
      <c r="I51" s="182" t="s">
        <v>29</v>
      </c>
      <c r="J51" s="182" t="s">
        <v>0</v>
      </c>
    </row>
    <row r="52" spans="1:10" ht="36.75" customHeight="1">
      <c r="A52" s="178"/>
      <c r="B52" s="183" t="s">
        <v>66</v>
      </c>
      <c r="C52" s="184" t="s">
        <v>67</v>
      </c>
      <c r="D52" s="185"/>
      <c r="E52" s="185"/>
      <c r="F52" s="191" t="s">
        <v>24</v>
      </c>
      <c r="G52" s="192"/>
      <c r="H52" s="192"/>
      <c r="I52" s="192">
        <f>'01 01 Pol'!G8</f>
        <v>0</v>
      </c>
      <c r="J52" s="189" t="str">
        <f>IF(I74=0,"",I52/I74*100)</f>
        <v/>
      </c>
    </row>
    <row r="53" spans="1:10" ht="36.75" customHeight="1">
      <c r="A53" s="178"/>
      <c r="B53" s="183" t="s">
        <v>68</v>
      </c>
      <c r="C53" s="184" t="s">
        <v>69</v>
      </c>
      <c r="D53" s="185"/>
      <c r="E53" s="185"/>
      <c r="F53" s="191" t="s">
        <v>24</v>
      </c>
      <c r="G53" s="192"/>
      <c r="H53" s="192"/>
      <c r="I53" s="192">
        <f>'01 01 Pol'!G15+'01 02 Pol'!G8+'01 03 Pol'!G8</f>
        <v>0</v>
      </c>
      <c r="J53" s="189" t="str">
        <f>IF(I74=0,"",I53/I74*100)</f>
        <v/>
      </c>
    </row>
    <row r="54" spans="1:10" ht="36.75" customHeight="1">
      <c r="A54" s="178"/>
      <c r="B54" s="183" t="s">
        <v>70</v>
      </c>
      <c r="C54" s="184" t="s">
        <v>71</v>
      </c>
      <c r="D54" s="185"/>
      <c r="E54" s="185"/>
      <c r="F54" s="191" t="s">
        <v>24</v>
      </c>
      <c r="G54" s="192"/>
      <c r="H54" s="192"/>
      <c r="I54" s="192">
        <f>'01 01 Pol'!G38+'01 02 Pol'!G32+'01 03 Pol'!G34</f>
        <v>0</v>
      </c>
      <c r="J54" s="189" t="str">
        <f>IF(I74=0,"",I54/I74*100)</f>
        <v/>
      </c>
    </row>
    <row r="55" spans="1:10" ht="36.75" customHeight="1">
      <c r="A55" s="178"/>
      <c r="B55" s="183" t="s">
        <v>72</v>
      </c>
      <c r="C55" s="184" t="s">
        <v>73</v>
      </c>
      <c r="D55" s="185"/>
      <c r="E55" s="185"/>
      <c r="F55" s="191" t="s">
        <v>24</v>
      </c>
      <c r="G55" s="192"/>
      <c r="H55" s="192"/>
      <c r="I55" s="192">
        <f>'01 01 Pol'!G89+'01 02 Pol'!G77+'01 03 Pol'!G82</f>
        <v>0</v>
      </c>
      <c r="J55" s="189" t="str">
        <f>IF(I74=0,"",I55/I74*100)</f>
        <v/>
      </c>
    </row>
    <row r="56" spans="1:10" ht="36.75" customHeight="1">
      <c r="A56" s="178"/>
      <c r="B56" s="183" t="s">
        <v>74</v>
      </c>
      <c r="C56" s="184" t="s">
        <v>75</v>
      </c>
      <c r="D56" s="185"/>
      <c r="E56" s="185"/>
      <c r="F56" s="191" t="s">
        <v>24</v>
      </c>
      <c r="G56" s="192"/>
      <c r="H56" s="192"/>
      <c r="I56" s="192">
        <f>'01 01 Pol'!G101+'01 02 Pol'!G89+'01 03 Pol'!G94</f>
        <v>0</v>
      </c>
      <c r="J56" s="189" t="str">
        <f>IF(I74=0,"",I56/I74*100)</f>
        <v/>
      </c>
    </row>
    <row r="57" spans="1:10" ht="36.75" customHeight="1">
      <c r="A57" s="178"/>
      <c r="B57" s="183" t="s">
        <v>76</v>
      </c>
      <c r="C57" s="184" t="s">
        <v>77</v>
      </c>
      <c r="D57" s="185"/>
      <c r="E57" s="185"/>
      <c r="F57" s="191" t="s">
        <v>24</v>
      </c>
      <c r="G57" s="192"/>
      <c r="H57" s="192"/>
      <c r="I57" s="192">
        <f>'01 01 Pol'!G117+'01 02 Pol'!G102+'01 03 Pol'!G108</f>
        <v>0</v>
      </c>
      <c r="J57" s="189" t="str">
        <f>IF(I74=0,"",I57/I74*100)</f>
        <v/>
      </c>
    </row>
    <row r="58" spans="1:10" ht="36.75" customHeight="1">
      <c r="A58" s="178"/>
      <c r="B58" s="183" t="s">
        <v>78</v>
      </c>
      <c r="C58" s="184" t="s">
        <v>79</v>
      </c>
      <c r="D58" s="185"/>
      <c r="E58" s="185"/>
      <c r="F58" s="191" t="s">
        <v>24</v>
      </c>
      <c r="G58" s="192"/>
      <c r="H58" s="192"/>
      <c r="I58" s="192">
        <f>'01 01 Pol'!G121+'01 02 Pol'!G106+'01 03 Pol'!G112</f>
        <v>0</v>
      </c>
      <c r="J58" s="189" t="str">
        <f>IF(I74=0,"",I58/I74*100)</f>
        <v/>
      </c>
    </row>
    <row r="59" spans="1:10" ht="36.75" customHeight="1">
      <c r="A59" s="178"/>
      <c r="B59" s="183" t="s">
        <v>80</v>
      </c>
      <c r="C59" s="184" t="s">
        <v>81</v>
      </c>
      <c r="D59" s="185"/>
      <c r="E59" s="185"/>
      <c r="F59" s="191" t="s">
        <v>24</v>
      </c>
      <c r="G59" s="192"/>
      <c r="H59" s="192"/>
      <c r="I59" s="192">
        <f>'01 01 Pol'!G125+'01 02 Pol'!G110+'01 03 Pol'!G116</f>
        <v>0</v>
      </c>
      <c r="J59" s="189" t="str">
        <f>IF(I74=0,"",I59/I74*100)</f>
        <v/>
      </c>
    </row>
    <row r="60" spans="1:10" ht="36.75" customHeight="1">
      <c r="A60" s="178"/>
      <c r="B60" s="183" t="s">
        <v>82</v>
      </c>
      <c r="C60" s="184" t="s">
        <v>83</v>
      </c>
      <c r="D60" s="185"/>
      <c r="E60" s="185"/>
      <c r="F60" s="191" t="s">
        <v>24</v>
      </c>
      <c r="G60" s="192"/>
      <c r="H60" s="192"/>
      <c r="I60" s="192">
        <f>'01 01 Pol'!G189+'01 02 Pol'!G158+'01 03 Pol'!G167</f>
        <v>0</v>
      </c>
      <c r="J60" s="189" t="str">
        <f>IF(I74=0,"",I60/I74*100)</f>
        <v/>
      </c>
    </row>
    <row r="61" spans="1:10" ht="36.75" customHeight="1">
      <c r="A61" s="178"/>
      <c r="B61" s="183" t="s">
        <v>84</v>
      </c>
      <c r="C61" s="184" t="s">
        <v>85</v>
      </c>
      <c r="D61" s="185"/>
      <c r="E61" s="185"/>
      <c r="F61" s="191" t="s">
        <v>25</v>
      </c>
      <c r="G61" s="192"/>
      <c r="H61" s="192"/>
      <c r="I61" s="192">
        <f>'01 01 Pol'!G191+'01 02 Pol'!G160+'01 03 Pol'!G170</f>
        <v>0</v>
      </c>
      <c r="J61" s="189" t="str">
        <f>IF(I74=0,"",I61/I74*100)</f>
        <v/>
      </c>
    </row>
    <row r="62" spans="1:10" ht="36.75" customHeight="1">
      <c r="A62" s="178"/>
      <c r="B62" s="183" t="s">
        <v>86</v>
      </c>
      <c r="C62" s="184" t="s">
        <v>87</v>
      </c>
      <c r="D62" s="185"/>
      <c r="E62" s="185"/>
      <c r="F62" s="191" t="s">
        <v>25</v>
      </c>
      <c r="G62" s="192"/>
      <c r="H62" s="192"/>
      <c r="I62" s="192">
        <f>'01 01 Pol'!G212+'01 02 Pol'!G178+'01 03 Pol'!G189</f>
        <v>0</v>
      </c>
      <c r="J62" s="189" t="str">
        <f>IF(I74=0,"",I62/I74*100)</f>
        <v/>
      </c>
    </row>
    <row r="63" spans="1:10" ht="36.75" customHeight="1">
      <c r="A63" s="178"/>
      <c r="B63" s="183" t="s">
        <v>88</v>
      </c>
      <c r="C63" s="184" t="s">
        <v>89</v>
      </c>
      <c r="D63" s="185"/>
      <c r="E63" s="185"/>
      <c r="F63" s="191" t="s">
        <v>25</v>
      </c>
      <c r="G63" s="192"/>
      <c r="H63" s="192"/>
      <c r="I63" s="192">
        <f>'01 01 Pol'!G214+'01 02 Pol'!G180+'01 03 Pol'!G191</f>
        <v>0</v>
      </c>
      <c r="J63" s="189" t="str">
        <f>IF(I74=0,"",I63/I74*100)</f>
        <v/>
      </c>
    </row>
    <row r="64" spans="1:10" ht="36.75" customHeight="1">
      <c r="A64" s="178"/>
      <c r="B64" s="183" t="s">
        <v>90</v>
      </c>
      <c r="C64" s="184" t="s">
        <v>91</v>
      </c>
      <c r="D64" s="185"/>
      <c r="E64" s="185"/>
      <c r="F64" s="191" t="s">
        <v>25</v>
      </c>
      <c r="G64" s="192"/>
      <c r="H64" s="192"/>
      <c r="I64" s="192">
        <f>'01 01 Pol'!G250</f>
        <v>0</v>
      </c>
      <c r="J64" s="189" t="str">
        <f>IF(I74=0,"",I64/I74*100)</f>
        <v/>
      </c>
    </row>
    <row r="65" spans="1:10" ht="36.75" customHeight="1">
      <c r="A65" s="178"/>
      <c r="B65" s="183" t="s">
        <v>92</v>
      </c>
      <c r="C65" s="184" t="s">
        <v>93</v>
      </c>
      <c r="D65" s="185"/>
      <c r="E65" s="185"/>
      <c r="F65" s="191" t="s">
        <v>25</v>
      </c>
      <c r="G65" s="192"/>
      <c r="H65" s="192"/>
      <c r="I65" s="192">
        <f>'01 01 Pol'!G253+'01 02 Pol'!G209+'01 03 Pol'!G221</f>
        <v>0</v>
      </c>
      <c r="J65" s="189" t="str">
        <f>IF(I74=0,"",I65/I74*100)</f>
        <v/>
      </c>
    </row>
    <row r="66" spans="1:10" ht="36.75" customHeight="1">
      <c r="A66" s="178"/>
      <c r="B66" s="183" t="s">
        <v>94</v>
      </c>
      <c r="C66" s="184" t="s">
        <v>95</v>
      </c>
      <c r="D66" s="185"/>
      <c r="E66" s="185"/>
      <c r="F66" s="191" t="s">
        <v>25</v>
      </c>
      <c r="G66" s="192"/>
      <c r="H66" s="192"/>
      <c r="I66" s="192">
        <f>'01 01 Pol'!G257+'01 02 Pol'!G213+'01 03 Pol'!G225</f>
        <v>0</v>
      </c>
      <c r="J66" s="189" t="str">
        <f>IF(I74=0,"",I66/I74*100)</f>
        <v/>
      </c>
    </row>
    <row r="67" spans="1:10" ht="36.75" customHeight="1">
      <c r="A67" s="178"/>
      <c r="B67" s="183" t="s">
        <v>96</v>
      </c>
      <c r="C67" s="184" t="s">
        <v>97</v>
      </c>
      <c r="D67" s="185"/>
      <c r="E67" s="185"/>
      <c r="F67" s="191" t="s">
        <v>25</v>
      </c>
      <c r="G67" s="192"/>
      <c r="H67" s="192"/>
      <c r="I67" s="192">
        <f>'01 01 Pol'!G293+'01 02 Pol'!G248+'01 03 Pol'!G261</f>
        <v>0</v>
      </c>
      <c r="J67" s="189" t="str">
        <f>IF(I74=0,"",I67/I74*100)</f>
        <v/>
      </c>
    </row>
    <row r="68" spans="1:10" ht="36.75" customHeight="1">
      <c r="A68" s="178"/>
      <c r="B68" s="183" t="s">
        <v>98</v>
      </c>
      <c r="C68" s="184" t="s">
        <v>99</v>
      </c>
      <c r="D68" s="185"/>
      <c r="E68" s="185"/>
      <c r="F68" s="191" t="s">
        <v>25</v>
      </c>
      <c r="G68" s="192"/>
      <c r="H68" s="192"/>
      <c r="I68" s="192">
        <f>'01 01 Pol'!G329+'01 02 Pol'!G283+'01 03 Pol'!G296</f>
        <v>0</v>
      </c>
      <c r="J68" s="189" t="str">
        <f>IF(I74=0,"",I68/I74*100)</f>
        <v/>
      </c>
    </row>
    <row r="69" spans="1:10" ht="36.75" customHeight="1">
      <c r="A69" s="178"/>
      <c r="B69" s="183" t="s">
        <v>100</v>
      </c>
      <c r="C69" s="184" t="s">
        <v>101</v>
      </c>
      <c r="D69" s="185"/>
      <c r="E69" s="185"/>
      <c r="F69" s="191" t="s">
        <v>25</v>
      </c>
      <c r="G69" s="192"/>
      <c r="H69" s="192"/>
      <c r="I69" s="192">
        <f>'01 01 Pol'!G337+'01 02 Pol'!G290+'01 03 Pol'!G303</f>
        <v>0</v>
      </c>
      <c r="J69" s="189" t="str">
        <f>IF(I74=0,"",I69/I74*100)</f>
        <v/>
      </c>
    </row>
    <row r="70" spans="1:10" ht="36.75" customHeight="1">
      <c r="A70" s="178"/>
      <c r="B70" s="183" t="s">
        <v>102</v>
      </c>
      <c r="C70" s="184" t="s">
        <v>103</v>
      </c>
      <c r="D70" s="185"/>
      <c r="E70" s="185"/>
      <c r="F70" s="191" t="s">
        <v>26</v>
      </c>
      <c r="G70" s="192"/>
      <c r="H70" s="192"/>
      <c r="I70" s="192">
        <f>'01 01 Pol'!G368+'01 02 Pol'!G317+'01 03 Pol'!G330</f>
        <v>0</v>
      </c>
      <c r="J70" s="189" t="str">
        <f>IF(I74=0,"",I70/I74*100)</f>
        <v/>
      </c>
    </row>
    <row r="71" spans="1:10" ht="36.75" customHeight="1">
      <c r="A71" s="178"/>
      <c r="B71" s="183" t="s">
        <v>104</v>
      </c>
      <c r="C71" s="184" t="s">
        <v>105</v>
      </c>
      <c r="D71" s="185"/>
      <c r="E71" s="185"/>
      <c r="F71" s="191" t="s">
        <v>26</v>
      </c>
      <c r="G71" s="192"/>
      <c r="H71" s="192"/>
      <c r="I71" s="192">
        <f>'01 01 Pol'!G370+'01 02 Pol'!G319+'01 03 Pol'!G332</f>
        <v>0</v>
      </c>
      <c r="J71" s="189" t="str">
        <f>IF(I74=0,"",I71/I74*100)</f>
        <v/>
      </c>
    </row>
    <row r="72" spans="1:10" ht="36.75" customHeight="1">
      <c r="A72" s="178"/>
      <c r="B72" s="183" t="s">
        <v>106</v>
      </c>
      <c r="C72" s="184" t="s">
        <v>107</v>
      </c>
      <c r="D72" s="185"/>
      <c r="E72" s="185"/>
      <c r="F72" s="191" t="s">
        <v>108</v>
      </c>
      <c r="G72" s="192"/>
      <c r="H72" s="192"/>
      <c r="I72" s="192">
        <f>'01 01 Pol'!G372+'01 02 Pol'!G321+'01 03 Pol'!G334</f>
        <v>0</v>
      </c>
      <c r="J72" s="189" t="str">
        <f>IF(I74=0,"",I72/I74*100)</f>
        <v/>
      </c>
    </row>
    <row r="73" spans="1:10" ht="36.75" customHeight="1">
      <c r="A73" s="178"/>
      <c r="B73" s="183" t="s">
        <v>109</v>
      </c>
      <c r="C73" s="184" t="s">
        <v>27</v>
      </c>
      <c r="D73" s="185"/>
      <c r="E73" s="185"/>
      <c r="F73" s="191" t="s">
        <v>109</v>
      </c>
      <c r="G73" s="192"/>
      <c r="H73" s="192"/>
      <c r="I73" s="192">
        <f>'01 01 Pol'!G379+'01 02 Pol'!G328+'01 03 Pol'!G342</f>
        <v>0</v>
      </c>
      <c r="J73" s="189" t="str">
        <f>IF(I74=0,"",I73/I74*100)</f>
        <v/>
      </c>
    </row>
    <row r="74" spans="1:10" ht="25.5" customHeight="1">
      <c r="A74" s="179"/>
      <c r="B74" s="186" t="s">
        <v>1</v>
      </c>
      <c r="C74" s="187"/>
      <c r="D74" s="188"/>
      <c r="E74" s="188"/>
      <c r="F74" s="193"/>
      <c r="G74" s="194"/>
      <c r="H74" s="194"/>
      <c r="I74" s="194">
        <f>SUM(I52:I73)</f>
        <v>0</v>
      </c>
      <c r="J74" s="190">
        <f>SUM(J52:J73)</f>
        <v>0</v>
      </c>
    </row>
    <row r="75" spans="1:10">
      <c r="F75" s="134"/>
      <c r="G75" s="134"/>
      <c r="H75" s="134"/>
      <c r="I75" s="134"/>
      <c r="J75" s="135"/>
    </row>
    <row r="76" spans="1:10">
      <c r="F76" s="134"/>
      <c r="G76" s="134"/>
      <c r="H76" s="134"/>
      <c r="I76" s="134"/>
      <c r="J76" s="135"/>
    </row>
    <row r="77" spans="1:10">
      <c r="F77" s="134"/>
      <c r="G77" s="134"/>
      <c r="H77" s="134"/>
      <c r="I77" s="134"/>
      <c r="J77" s="135"/>
    </row>
  </sheetData>
  <sheetProtection password="918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>
      <c r="A1" s="101" t="s">
        <v>6</v>
      </c>
      <c r="B1" s="101"/>
      <c r="C1" s="102"/>
      <c r="D1" s="101"/>
      <c r="E1" s="101"/>
      <c r="F1" s="101"/>
      <c r="G1" s="101"/>
    </row>
    <row r="2" spans="1:7" ht="25" customHeight="1">
      <c r="A2" s="50" t="s">
        <v>7</v>
      </c>
      <c r="B2" s="49"/>
      <c r="C2" s="103"/>
      <c r="D2" s="103"/>
      <c r="E2" s="103"/>
      <c r="F2" s="103"/>
      <c r="G2" s="104"/>
    </row>
    <row r="3" spans="1:7" ht="25" customHeight="1">
      <c r="A3" s="50" t="s">
        <v>8</v>
      </c>
      <c r="B3" s="49"/>
      <c r="C3" s="103"/>
      <c r="D3" s="103"/>
      <c r="E3" s="103"/>
      <c r="F3" s="103"/>
      <c r="G3" s="104"/>
    </row>
    <row r="4" spans="1:7" ht="25" customHeight="1">
      <c r="A4" s="50" t="s">
        <v>9</v>
      </c>
      <c r="B4" s="49"/>
      <c r="C4" s="103"/>
      <c r="D4" s="103"/>
      <c r="E4" s="103"/>
      <c r="F4" s="103"/>
      <c r="G4" s="104"/>
    </row>
    <row r="5" spans="1:7">
      <c r="B5" s="4"/>
      <c r="C5" s="5"/>
      <c r="D5" s="6"/>
    </row>
  </sheetData>
  <sheetProtection password="918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/>
  <cols>
    <col min="1" max="1" width="3.36328125" customWidth="1"/>
    <col min="2" max="2" width="12.453125" style="176" customWidth="1"/>
    <col min="3" max="3" width="63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>
      <c r="A1" s="196" t="s">
        <v>111</v>
      </c>
      <c r="B1" s="196"/>
      <c r="C1" s="196"/>
      <c r="D1" s="196"/>
      <c r="E1" s="196"/>
      <c r="F1" s="196"/>
      <c r="G1" s="196"/>
      <c r="AG1" t="s">
        <v>112</v>
      </c>
    </row>
    <row r="2" spans="1:60" ht="25" customHeight="1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113</v>
      </c>
    </row>
    <row r="3" spans="1:60" ht="25" customHeight="1">
      <c r="A3" s="197" t="s">
        <v>8</v>
      </c>
      <c r="B3" s="49" t="s">
        <v>55</v>
      </c>
      <c r="C3" s="200" t="s">
        <v>56</v>
      </c>
      <c r="D3" s="198"/>
      <c r="E3" s="198"/>
      <c r="F3" s="198"/>
      <c r="G3" s="199"/>
      <c r="AC3" s="176" t="s">
        <v>113</v>
      </c>
      <c r="AG3" t="s">
        <v>114</v>
      </c>
    </row>
    <row r="4" spans="1:60" ht="25" customHeight="1">
      <c r="A4" s="201" t="s">
        <v>9</v>
      </c>
      <c r="B4" s="202" t="s">
        <v>55</v>
      </c>
      <c r="C4" s="203" t="s">
        <v>57</v>
      </c>
      <c r="D4" s="204"/>
      <c r="E4" s="204"/>
      <c r="F4" s="204"/>
      <c r="G4" s="205"/>
      <c r="AG4" t="s">
        <v>115</v>
      </c>
    </row>
    <row r="5" spans="1:60">
      <c r="D5" s="10"/>
    </row>
    <row r="6" spans="1:60" ht="37.5">
      <c r="A6" s="207" t="s">
        <v>116</v>
      </c>
      <c r="B6" s="209" t="s">
        <v>117</v>
      </c>
      <c r="C6" s="209" t="s">
        <v>118</v>
      </c>
      <c r="D6" s="208" t="s">
        <v>119</v>
      </c>
      <c r="E6" s="207" t="s">
        <v>120</v>
      </c>
      <c r="F6" s="206" t="s">
        <v>121</v>
      </c>
      <c r="G6" s="207" t="s">
        <v>29</v>
      </c>
      <c r="H6" s="210" t="s">
        <v>30</v>
      </c>
      <c r="I6" s="210" t="s">
        <v>122</v>
      </c>
      <c r="J6" s="210" t="s">
        <v>31</v>
      </c>
      <c r="K6" s="210" t="s">
        <v>123</v>
      </c>
      <c r="L6" s="210" t="s">
        <v>124</v>
      </c>
      <c r="M6" s="210" t="s">
        <v>125</v>
      </c>
      <c r="N6" s="210" t="s">
        <v>126</v>
      </c>
      <c r="O6" s="210" t="s">
        <v>127</v>
      </c>
      <c r="P6" s="210" t="s">
        <v>128</v>
      </c>
      <c r="Q6" s="210" t="s">
        <v>129</v>
      </c>
      <c r="R6" s="210" t="s">
        <v>130</v>
      </c>
      <c r="S6" s="210" t="s">
        <v>131</v>
      </c>
      <c r="T6" s="210" t="s">
        <v>132</v>
      </c>
      <c r="U6" s="210" t="s">
        <v>133</v>
      </c>
      <c r="V6" s="210" t="s">
        <v>134</v>
      </c>
      <c r="W6" s="210" t="s">
        <v>135</v>
      </c>
      <c r="X6" s="210" t="s">
        <v>136</v>
      </c>
    </row>
    <row r="7" spans="1:60" hidden="1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ht="13">
      <c r="A8" s="226" t="s">
        <v>137</v>
      </c>
      <c r="B8" s="227" t="s">
        <v>66</v>
      </c>
      <c r="C8" s="251" t="s">
        <v>67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0.12</v>
      </c>
      <c r="P8" s="230"/>
      <c r="Q8" s="230">
        <f>SUM(Q9:Q14)</f>
        <v>0</v>
      </c>
      <c r="R8" s="230"/>
      <c r="S8" s="230"/>
      <c r="T8" s="231"/>
      <c r="U8" s="225"/>
      <c r="V8" s="225">
        <f>SUM(V9:V14)</f>
        <v>0.95</v>
      </c>
      <c r="W8" s="225"/>
      <c r="X8" s="225"/>
      <c r="AG8" t="s">
        <v>138</v>
      </c>
    </row>
    <row r="9" spans="1:60" outlineLevel="1">
      <c r="A9" s="232">
        <v>1</v>
      </c>
      <c r="B9" s="233" t="s">
        <v>139</v>
      </c>
      <c r="C9" s="252" t="s">
        <v>140</v>
      </c>
      <c r="D9" s="234" t="s">
        <v>141</v>
      </c>
      <c r="E9" s="235">
        <v>4.4999999999999998E-2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1.8196000000000001</v>
      </c>
      <c r="O9" s="237">
        <f>ROUND(E9*N9,2)</f>
        <v>0.08</v>
      </c>
      <c r="P9" s="237">
        <v>0</v>
      </c>
      <c r="Q9" s="237">
        <f>ROUND(E9*P9,2)</f>
        <v>0</v>
      </c>
      <c r="R9" s="237" t="s">
        <v>142</v>
      </c>
      <c r="S9" s="237" t="s">
        <v>143</v>
      </c>
      <c r="T9" s="238" t="s">
        <v>143</v>
      </c>
      <c r="U9" s="221">
        <v>6.77</v>
      </c>
      <c r="V9" s="221">
        <f>ROUND(E9*U9,2)</f>
        <v>0.3</v>
      </c>
      <c r="W9" s="221"/>
      <c r="X9" s="221" t="s">
        <v>144</v>
      </c>
      <c r="Y9" s="211"/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8"/>
      <c r="B10" s="219"/>
      <c r="C10" s="253" t="s">
        <v>146</v>
      </c>
      <c r="D10" s="239"/>
      <c r="E10" s="239"/>
      <c r="F10" s="239"/>
      <c r="G10" s="239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147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>
      <c r="A11" s="218"/>
      <c r="B11" s="219"/>
      <c r="C11" s="254" t="s">
        <v>148</v>
      </c>
      <c r="D11" s="223"/>
      <c r="E11" s="224">
        <v>4.4999999999999998E-2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149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>
      <c r="A12" s="232">
        <v>2</v>
      </c>
      <c r="B12" s="233" t="s">
        <v>150</v>
      </c>
      <c r="C12" s="252" t="s">
        <v>151</v>
      </c>
      <c r="D12" s="234" t="s">
        <v>152</v>
      </c>
      <c r="E12" s="235">
        <v>3.4320000000000003E-2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1.0900000000000001</v>
      </c>
      <c r="O12" s="237">
        <f>ROUND(E12*N12,2)</f>
        <v>0.04</v>
      </c>
      <c r="P12" s="237">
        <v>0</v>
      </c>
      <c r="Q12" s="237">
        <f>ROUND(E12*P12,2)</f>
        <v>0</v>
      </c>
      <c r="R12" s="237" t="s">
        <v>142</v>
      </c>
      <c r="S12" s="237" t="s">
        <v>143</v>
      </c>
      <c r="T12" s="238" t="s">
        <v>143</v>
      </c>
      <c r="U12" s="221">
        <v>18.8</v>
      </c>
      <c r="V12" s="221">
        <f>ROUND(E12*U12,2)</f>
        <v>0.65</v>
      </c>
      <c r="W12" s="221"/>
      <c r="X12" s="221" t="s">
        <v>144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145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>
      <c r="A13" s="218"/>
      <c r="B13" s="219"/>
      <c r="C13" s="253" t="s">
        <v>153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147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>
      <c r="A14" s="218"/>
      <c r="B14" s="219"/>
      <c r="C14" s="254" t="s">
        <v>154</v>
      </c>
      <c r="D14" s="223"/>
      <c r="E14" s="224">
        <v>3.4320000000000003E-2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149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13">
      <c r="A15" s="226" t="s">
        <v>137</v>
      </c>
      <c r="B15" s="227" t="s">
        <v>68</v>
      </c>
      <c r="C15" s="251" t="s">
        <v>69</v>
      </c>
      <c r="D15" s="228"/>
      <c r="E15" s="229"/>
      <c r="F15" s="230"/>
      <c r="G15" s="230">
        <f>SUMIF(AG16:AG37,"&lt;&gt;NOR",G16:G37)</f>
        <v>0</v>
      </c>
      <c r="H15" s="230"/>
      <c r="I15" s="230">
        <f>SUM(I16:I37)</f>
        <v>0</v>
      </c>
      <c r="J15" s="230"/>
      <c r="K15" s="230">
        <f>SUM(K16:K37)</f>
        <v>0</v>
      </c>
      <c r="L15" s="230"/>
      <c r="M15" s="230">
        <f>SUM(M16:M37)</f>
        <v>0</v>
      </c>
      <c r="N15" s="230"/>
      <c r="O15" s="230">
        <f>SUM(O16:O37)</f>
        <v>3.1499999999999995</v>
      </c>
      <c r="P15" s="230"/>
      <c r="Q15" s="230">
        <f>SUM(Q16:Q37)</f>
        <v>0</v>
      </c>
      <c r="R15" s="230"/>
      <c r="S15" s="230"/>
      <c r="T15" s="231"/>
      <c r="U15" s="225"/>
      <c r="V15" s="225">
        <f>SUM(V16:V37)</f>
        <v>37.01</v>
      </c>
      <c r="W15" s="225"/>
      <c r="X15" s="225"/>
      <c r="AG15" t="s">
        <v>138</v>
      </c>
    </row>
    <row r="16" spans="1:60" outlineLevel="1">
      <c r="A16" s="232">
        <v>3</v>
      </c>
      <c r="B16" s="233" t="s">
        <v>155</v>
      </c>
      <c r="C16" s="252" t="s">
        <v>156</v>
      </c>
      <c r="D16" s="234" t="s">
        <v>157</v>
      </c>
      <c r="E16" s="235">
        <v>6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7">
        <v>2.2880000000000001E-2</v>
      </c>
      <c r="O16" s="237">
        <f>ROUND(E16*N16,2)</f>
        <v>0.14000000000000001</v>
      </c>
      <c r="P16" s="237">
        <v>0</v>
      </c>
      <c r="Q16" s="237">
        <f>ROUND(E16*P16,2)</f>
        <v>0</v>
      </c>
      <c r="R16" s="237" t="s">
        <v>158</v>
      </c>
      <c r="S16" s="237" t="s">
        <v>143</v>
      </c>
      <c r="T16" s="238" t="s">
        <v>143</v>
      </c>
      <c r="U16" s="221">
        <v>0.3175</v>
      </c>
      <c r="V16" s="221">
        <f>ROUND(E16*U16,2)</f>
        <v>1.91</v>
      </c>
      <c r="W16" s="221"/>
      <c r="X16" s="221" t="s">
        <v>144</v>
      </c>
      <c r="Y16" s="211"/>
      <c r="Z16" s="211"/>
      <c r="AA16" s="211"/>
      <c r="AB16" s="211"/>
      <c r="AC16" s="211"/>
      <c r="AD16" s="211"/>
      <c r="AE16" s="211"/>
      <c r="AF16" s="211"/>
      <c r="AG16" s="211" t="s">
        <v>145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18"/>
      <c r="B17" s="219"/>
      <c r="C17" s="255" t="s">
        <v>159</v>
      </c>
      <c r="D17" s="240"/>
      <c r="E17" s="240"/>
      <c r="F17" s="240"/>
      <c r="G17" s="240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160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>
      <c r="A18" s="218"/>
      <c r="B18" s="219"/>
      <c r="C18" s="254" t="s">
        <v>161</v>
      </c>
      <c r="D18" s="223"/>
      <c r="E18" s="224">
        <v>6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1"/>
      <c r="Z18" s="211"/>
      <c r="AA18" s="211"/>
      <c r="AB18" s="211"/>
      <c r="AC18" s="211"/>
      <c r="AD18" s="211"/>
      <c r="AE18" s="211"/>
      <c r="AF18" s="211"/>
      <c r="AG18" s="211" t="s">
        <v>149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" outlineLevel="1">
      <c r="A19" s="232">
        <v>4</v>
      </c>
      <c r="B19" s="233" t="s">
        <v>162</v>
      </c>
      <c r="C19" s="252" t="s">
        <v>163</v>
      </c>
      <c r="D19" s="234" t="s">
        <v>164</v>
      </c>
      <c r="E19" s="235">
        <v>1.1719999999999999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2.5420000000000002E-2</v>
      </c>
      <c r="O19" s="237">
        <f>ROUND(E19*N19,2)</f>
        <v>0.03</v>
      </c>
      <c r="P19" s="237">
        <v>0</v>
      </c>
      <c r="Q19" s="237">
        <f>ROUND(E19*P19,2)</f>
        <v>0</v>
      </c>
      <c r="R19" s="237" t="s">
        <v>158</v>
      </c>
      <c r="S19" s="237" t="s">
        <v>143</v>
      </c>
      <c r="T19" s="238" t="s">
        <v>143</v>
      </c>
      <c r="U19" s="221">
        <v>1.23</v>
      </c>
      <c r="V19" s="221">
        <f>ROUND(E19*U19,2)</f>
        <v>1.44</v>
      </c>
      <c r="W19" s="221"/>
      <c r="X19" s="221" t="s">
        <v>144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145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>
      <c r="A20" s="218"/>
      <c r="B20" s="219"/>
      <c r="C20" s="253" t="s">
        <v>165</v>
      </c>
      <c r="D20" s="239"/>
      <c r="E20" s="239"/>
      <c r="F20" s="239"/>
      <c r="G20" s="239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147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41" t="str">
        <f>C20</f>
        <v>zřízení nosné konstrukce příčky, vložení tepelné izolace tl. do 5 cm, montáž desek, tmelení spár Q2 a úprava rohů. Včetně dodávek materiálu.</v>
      </c>
      <c r="BB20" s="211"/>
      <c r="BC20" s="211"/>
      <c r="BD20" s="211"/>
      <c r="BE20" s="211"/>
      <c r="BF20" s="211"/>
      <c r="BG20" s="211"/>
      <c r="BH20" s="211"/>
    </row>
    <row r="21" spans="1:60" outlineLevel="1">
      <c r="A21" s="218"/>
      <c r="B21" s="219"/>
      <c r="C21" s="254" t="s">
        <v>166</v>
      </c>
      <c r="D21" s="223"/>
      <c r="E21" s="224">
        <v>1.1719999999999999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1"/>
      <c r="Z21" s="211"/>
      <c r="AA21" s="211"/>
      <c r="AB21" s="211"/>
      <c r="AC21" s="211"/>
      <c r="AD21" s="211"/>
      <c r="AE21" s="211"/>
      <c r="AF21" s="211"/>
      <c r="AG21" s="211" t="s">
        <v>149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32">
        <v>5</v>
      </c>
      <c r="B22" s="233" t="s">
        <v>167</v>
      </c>
      <c r="C22" s="252" t="s">
        <v>168</v>
      </c>
      <c r="D22" s="234" t="s">
        <v>164</v>
      </c>
      <c r="E22" s="235">
        <v>7.5460000000000003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0.11219</v>
      </c>
      <c r="O22" s="237">
        <f>ROUND(E22*N22,2)</f>
        <v>0.85</v>
      </c>
      <c r="P22" s="237">
        <v>0</v>
      </c>
      <c r="Q22" s="237">
        <f>ROUND(E22*P22,2)</f>
        <v>0</v>
      </c>
      <c r="R22" s="237" t="s">
        <v>158</v>
      </c>
      <c r="S22" s="237" t="s">
        <v>143</v>
      </c>
      <c r="T22" s="238" t="s">
        <v>143</v>
      </c>
      <c r="U22" s="221">
        <v>0.55488999999999999</v>
      </c>
      <c r="V22" s="221">
        <f>ROUND(E22*U22,2)</f>
        <v>4.1900000000000004</v>
      </c>
      <c r="W22" s="221"/>
      <c r="X22" s="221" t="s">
        <v>144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145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18"/>
      <c r="B23" s="219"/>
      <c r="C23" s="253" t="s">
        <v>169</v>
      </c>
      <c r="D23" s="239"/>
      <c r="E23" s="239"/>
      <c r="F23" s="239"/>
      <c r="G23" s="239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147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18"/>
      <c r="B24" s="219"/>
      <c r="C24" s="254" t="s">
        <v>170</v>
      </c>
      <c r="D24" s="223"/>
      <c r="E24" s="224">
        <v>7.5460000000000003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149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32">
        <v>6</v>
      </c>
      <c r="B25" s="233" t="s">
        <v>171</v>
      </c>
      <c r="C25" s="252" t="s">
        <v>172</v>
      </c>
      <c r="D25" s="234" t="s">
        <v>164</v>
      </c>
      <c r="E25" s="235">
        <v>1.6125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0.12182999999999999</v>
      </c>
      <c r="O25" s="237">
        <f>ROUND(E25*N25,2)</f>
        <v>0.2</v>
      </c>
      <c r="P25" s="237">
        <v>0</v>
      </c>
      <c r="Q25" s="237">
        <f>ROUND(E25*P25,2)</f>
        <v>0</v>
      </c>
      <c r="R25" s="237" t="s">
        <v>158</v>
      </c>
      <c r="S25" s="237" t="s">
        <v>143</v>
      </c>
      <c r="T25" s="238" t="s">
        <v>143</v>
      </c>
      <c r="U25" s="221">
        <v>0.67400000000000004</v>
      </c>
      <c r="V25" s="221">
        <f>ROUND(E25*U25,2)</f>
        <v>1.0900000000000001</v>
      </c>
      <c r="W25" s="221"/>
      <c r="X25" s="221" t="s">
        <v>144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145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>
      <c r="A26" s="218"/>
      <c r="B26" s="219"/>
      <c r="C26" s="253" t="s">
        <v>173</v>
      </c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147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18"/>
      <c r="B27" s="219"/>
      <c r="C27" s="254" t="s">
        <v>174</v>
      </c>
      <c r="D27" s="223"/>
      <c r="E27" s="224">
        <v>1.6125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149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>
      <c r="A28" s="232">
        <v>7</v>
      </c>
      <c r="B28" s="233" t="s">
        <v>175</v>
      </c>
      <c r="C28" s="252" t="s">
        <v>176</v>
      </c>
      <c r="D28" s="234" t="s">
        <v>164</v>
      </c>
      <c r="E28" s="235">
        <v>2.4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0.15931000000000001</v>
      </c>
      <c r="O28" s="237">
        <f>ROUND(E28*N28,2)</f>
        <v>0.38</v>
      </c>
      <c r="P28" s="237">
        <v>0</v>
      </c>
      <c r="Q28" s="237">
        <f>ROUND(E28*P28,2)</f>
        <v>0</v>
      </c>
      <c r="R28" s="237" t="s">
        <v>158</v>
      </c>
      <c r="S28" s="237" t="s">
        <v>143</v>
      </c>
      <c r="T28" s="238" t="s">
        <v>143</v>
      </c>
      <c r="U28" s="221">
        <v>0.70399999999999996</v>
      </c>
      <c r="V28" s="221">
        <f>ROUND(E28*U28,2)</f>
        <v>1.69</v>
      </c>
      <c r="W28" s="221"/>
      <c r="X28" s="221" t="s">
        <v>144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145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>
      <c r="A29" s="218"/>
      <c r="B29" s="219"/>
      <c r="C29" s="253" t="s">
        <v>173</v>
      </c>
      <c r="D29" s="239"/>
      <c r="E29" s="239"/>
      <c r="F29" s="239"/>
      <c r="G29" s="239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147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>
      <c r="A30" s="218"/>
      <c r="B30" s="219"/>
      <c r="C30" s="254" t="s">
        <v>177</v>
      </c>
      <c r="D30" s="223"/>
      <c r="E30" s="224">
        <v>2.4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149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32">
        <v>8</v>
      </c>
      <c r="B31" s="233" t="s">
        <v>178</v>
      </c>
      <c r="C31" s="252" t="s">
        <v>179</v>
      </c>
      <c r="D31" s="234" t="s">
        <v>164</v>
      </c>
      <c r="E31" s="235">
        <v>19.375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37">
        <v>7.4709999999999999E-2</v>
      </c>
      <c r="O31" s="237">
        <f>ROUND(E31*N31,2)</f>
        <v>1.45</v>
      </c>
      <c r="P31" s="237">
        <v>0</v>
      </c>
      <c r="Q31" s="237">
        <f>ROUND(E31*P31,2)</f>
        <v>0</v>
      </c>
      <c r="R31" s="237"/>
      <c r="S31" s="237" t="s">
        <v>143</v>
      </c>
      <c r="T31" s="238" t="s">
        <v>143</v>
      </c>
      <c r="U31" s="221">
        <v>0.53</v>
      </c>
      <c r="V31" s="221">
        <f>ROUND(E31*U31,2)</f>
        <v>10.27</v>
      </c>
      <c r="W31" s="221"/>
      <c r="X31" s="221" t="s">
        <v>144</v>
      </c>
      <c r="Y31" s="211"/>
      <c r="Z31" s="211"/>
      <c r="AA31" s="211"/>
      <c r="AB31" s="211"/>
      <c r="AC31" s="211"/>
      <c r="AD31" s="211"/>
      <c r="AE31" s="211"/>
      <c r="AF31" s="211"/>
      <c r="AG31" s="211" t="s">
        <v>180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18"/>
      <c r="B32" s="219"/>
      <c r="C32" s="254" t="s">
        <v>181</v>
      </c>
      <c r="D32" s="223"/>
      <c r="E32" s="224">
        <v>27.774999999999999</v>
      </c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11"/>
      <c r="Z32" s="211"/>
      <c r="AA32" s="211"/>
      <c r="AB32" s="211"/>
      <c r="AC32" s="211"/>
      <c r="AD32" s="211"/>
      <c r="AE32" s="211"/>
      <c r="AF32" s="211"/>
      <c r="AG32" s="211" t="s">
        <v>149</v>
      </c>
      <c r="AH32" s="211">
        <v>0</v>
      </c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>
      <c r="A33" s="218"/>
      <c r="B33" s="219"/>
      <c r="C33" s="254" t="s">
        <v>182</v>
      </c>
      <c r="D33" s="223"/>
      <c r="E33" s="224">
        <v>-8.4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149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>
      <c r="A34" s="232">
        <v>9</v>
      </c>
      <c r="B34" s="233" t="s">
        <v>183</v>
      </c>
      <c r="C34" s="252" t="s">
        <v>184</v>
      </c>
      <c r="D34" s="234" t="s">
        <v>185</v>
      </c>
      <c r="E34" s="235">
        <v>6.1</v>
      </c>
      <c r="F34" s="236"/>
      <c r="G34" s="237">
        <f>ROUND(E34*F34,2)</f>
        <v>0</v>
      </c>
      <c r="H34" s="236"/>
      <c r="I34" s="237">
        <f>ROUND(E34*H34,2)</f>
        <v>0</v>
      </c>
      <c r="J34" s="236"/>
      <c r="K34" s="237">
        <f>ROUND(E34*J34,2)</f>
        <v>0</v>
      </c>
      <c r="L34" s="237">
        <v>21</v>
      </c>
      <c r="M34" s="237">
        <f>G34*(1+L34/100)</f>
        <v>0</v>
      </c>
      <c r="N34" s="237">
        <v>1.1560000000000001E-2</v>
      </c>
      <c r="O34" s="237">
        <f>ROUND(E34*N34,2)</f>
        <v>7.0000000000000007E-2</v>
      </c>
      <c r="P34" s="237">
        <v>0</v>
      </c>
      <c r="Q34" s="237">
        <f>ROUND(E34*P34,2)</f>
        <v>0</v>
      </c>
      <c r="R34" s="237"/>
      <c r="S34" s="237" t="s">
        <v>143</v>
      </c>
      <c r="T34" s="238" t="s">
        <v>143</v>
      </c>
      <c r="U34" s="221">
        <v>1.66</v>
      </c>
      <c r="V34" s="221">
        <f>ROUND(E34*U34,2)</f>
        <v>10.130000000000001</v>
      </c>
      <c r="W34" s="221"/>
      <c r="X34" s="221" t="s">
        <v>144</v>
      </c>
      <c r="Y34" s="211"/>
      <c r="Z34" s="211"/>
      <c r="AA34" s="211"/>
      <c r="AB34" s="211"/>
      <c r="AC34" s="211"/>
      <c r="AD34" s="211"/>
      <c r="AE34" s="211"/>
      <c r="AF34" s="211"/>
      <c r="AG34" s="211" t="s">
        <v>180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18"/>
      <c r="B35" s="219"/>
      <c r="C35" s="254" t="s">
        <v>186</v>
      </c>
      <c r="D35" s="223"/>
      <c r="E35" s="224">
        <v>6.1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149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32">
        <v>10</v>
      </c>
      <c r="B36" s="233" t="s">
        <v>187</v>
      </c>
      <c r="C36" s="252" t="s">
        <v>188</v>
      </c>
      <c r="D36" s="234" t="s">
        <v>185</v>
      </c>
      <c r="E36" s="235">
        <v>28.6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37">
        <v>1.0200000000000001E-3</v>
      </c>
      <c r="O36" s="237">
        <f>ROUND(E36*N36,2)</f>
        <v>0.03</v>
      </c>
      <c r="P36" s="237">
        <v>0</v>
      </c>
      <c r="Q36" s="237">
        <f>ROUND(E36*P36,2)</f>
        <v>0</v>
      </c>
      <c r="R36" s="237"/>
      <c r="S36" s="237" t="s">
        <v>143</v>
      </c>
      <c r="T36" s="238" t="s">
        <v>143</v>
      </c>
      <c r="U36" s="221">
        <v>0.22</v>
      </c>
      <c r="V36" s="221">
        <f>ROUND(E36*U36,2)</f>
        <v>6.29</v>
      </c>
      <c r="W36" s="221"/>
      <c r="X36" s="221" t="s">
        <v>144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180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8"/>
      <c r="B37" s="219"/>
      <c r="C37" s="254" t="s">
        <v>189</v>
      </c>
      <c r="D37" s="223"/>
      <c r="E37" s="224">
        <v>28.6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1"/>
      <c r="Z37" s="211"/>
      <c r="AA37" s="211"/>
      <c r="AB37" s="211"/>
      <c r="AC37" s="211"/>
      <c r="AD37" s="211"/>
      <c r="AE37" s="211"/>
      <c r="AF37" s="211"/>
      <c r="AG37" s="211" t="s">
        <v>149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ht="13">
      <c r="A38" s="226" t="s">
        <v>137</v>
      </c>
      <c r="B38" s="227" t="s">
        <v>70</v>
      </c>
      <c r="C38" s="251" t="s">
        <v>71</v>
      </c>
      <c r="D38" s="228"/>
      <c r="E38" s="229"/>
      <c r="F38" s="230"/>
      <c r="G38" s="230">
        <f>SUMIF(AG39:AG88,"&lt;&gt;NOR",G39:G88)</f>
        <v>0</v>
      </c>
      <c r="H38" s="230"/>
      <c r="I38" s="230">
        <f>SUM(I39:I88)</f>
        <v>0</v>
      </c>
      <c r="J38" s="230"/>
      <c r="K38" s="230">
        <f>SUM(K39:K88)</f>
        <v>0</v>
      </c>
      <c r="L38" s="230"/>
      <c r="M38" s="230">
        <f>SUM(M39:M88)</f>
        <v>0</v>
      </c>
      <c r="N38" s="230"/>
      <c r="O38" s="230">
        <f>SUM(O39:O88)</f>
        <v>8.5499999999999989</v>
      </c>
      <c r="P38" s="230"/>
      <c r="Q38" s="230">
        <f>SUM(Q39:Q88)</f>
        <v>0</v>
      </c>
      <c r="R38" s="230"/>
      <c r="S38" s="230"/>
      <c r="T38" s="231"/>
      <c r="U38" s="225"/>
      <c r="V38" s="225">
        <f>SUM(V39:V88)</f>
        <v>152.59</v>
      </c>
      <c r="W38" s="225"/>
      <c r="X38" s="225"/>
      <c r="AG38" t="s">
        <v>138</v>
      </c>
    </row>
    <row r="39" spans="1:60" ht="20" outlineLevel="1">
      <c r="A39" s="232">
        <v>11</v>
      </c>
      <c r="B39" s="233" t="s">
        <v>190</v>
      </c>
      <c r="C39" s="252" t="s">
        <v>191</v>
      </c>
      <c r="D39" s="234" t="s">
        <v>164</v>
      </c>
      <c r="E39" s="235">
        <v>33.372999999999998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2.9999999999999997E-4</v>
      </c>
      <c r="O39" s="237">
        <f>ROUND(E39*N39,2)</f>
        <v>0.01</v>
      </c>
      <c r="P39" s="237">
        <v>0</v>
      </c>
      <c r="Q39" s="237">
        <f>ROUND(E39*P39,2)</f>
        <v>0</v>
      </c>
      <c r="R39" s="237" t="s">
        <v>158</v>
      </c>
      <c r="S39" s="237" t="s">
        <v>143</v>
      </c>
      <c r="T39" s="238" t="s">
        <v>143</v>
      </c>
      <c r="U39" s="221">
        <v>0.09</v>
      </c>
      <c r="V39" s="221">
        <f>ROUND(E39*U39,2)</f>
        <v>3</v>
      </c>
      <c r="W39" s="221"/>
      <c r="X39" s="221" t="s">
        <v>144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145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8"/>
      <c r="B40" s="219"/>
      <c r="C40" s="253" t="s">
        <v>192</v>
      </c>
      <c r="D40" s="239"/>
      <c r="E40" s="239"/>
      <c r="F40" s="239"/>
      <c r="G40" s="239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1"/>
      <c r="Z40" s="211"/>
      <c r="AA40" s="211"/>
      <c r="AB40" s="211"/>
      <c r="AC40" s="211"/>
      <c r="AD40" s="211"/>
      <c r="AE40" s="211"/>
      <c r="AF40" s="211"/>
      <c r="AG40" s="211" t="s">
        <v>147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18"/>
      <c r="B41" s="219"/>
      <c r="C41" s="254" t="s">
        <v>193</v>
      </c>
      <c r="D41" s="223"/>
      <c r="E41" s="224">
        <v>3.6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1"/>
      <c r="Z41" s="211"/>
      <c r="AA41" s="211"/>
      <c r="AB41" s="211"/>
      <c r="AC41" s="211"/>
      <c r="AD41" s="211"/>
      <c r="AE41" s="211"/>
      <c r="AF41" s="211"/>
      <c r="AG41" s="211" t="s">
        <v>149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8"/>
      <c r="B42" s="219"/>
      <c r="C42" s="254" t="s">
        <v>194</v>
      </c>
      <c r="D42" s="223"/>
      <c r="E42" s="224">
        <v>7.3354999999999997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1"/>
      <c r="Z42" s="211"/>
      <c r="AA42" s="211"/>
      <c r="AB42" s="211"/>
      <c r="AC42" s="211"/>
      <c r="AD42" s="211"/>
      <c r="AE42" s="211"/>
      <c r="AF42" s="211"/>
      <c r="AG42" s="211" t="s">
        <v>149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>
      <c r="A43" s="218"/>
      <c r="B43" s="219"/>
      <c r="C43" s="254" t="s">
        <v>195</v>
      </c>
      <c r="D43" s="223"/>
      <c r="E43" s="224">
        <v>5.9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1"/>
      <c r="Z43" s="211"/>
      <c r="AA43" s="211"/>
      <c r="AB43" s="211"/>
      <c r="AC43" s="211"/>
      <c r="AD43" s="211"/>
      <c r="AE43" s="211"/>
      <c r="AF43" s="211"/>
      <c r="AG43" s="211" t="s">
        <v>149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>
      <c r="A44" s="218"/>
      <c r="B44" s="219"/>
      <c r="C44" s="254" t="s">
        <v>196</v>
      </c>
      <c r="D44" s="223"/>
      <c r="E44" s="224">
        <v>13.637499999999999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1"/>
      <c r="Z44" s="211"/>
      <c r="AA44" s="211"/>
      <c r="AB44" s="211"/>
      <c r="AC44" s="211"/>
      <c r="AD44" s="211"/>
      <c r="AE44" s="211"/>
      <c r="AF44" s="211"/>
      <c r="AG44" s="211" t="s">
        <v>149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>
      <c r="A45" s="218"/>
      <c r="B45" s="219"/>
      <c r="C45" s="254" t="s">
        <v>197</v>
      </c>
      <c r="D45" s="223"/>
      <c r="E45" s="224">
        <v>2.9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1"/>
      <c r="Z45" s="211"/>
      <c r="AA45" s="211"/>
      <c r="AB45" s="211"/>
      <c r="AC45" s="211"/>
      <c r="AD45" s="211"/>
      <c r="AE45" s="211"/>
      <c r="AF45" s="211"/>
      <c r="AG45" s="211" t="s">
        <v>149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0" outlineLevel="1">
      <c r="A46" s="232">
        <v>12</v>
      </c>
      <c r="B46" s="233" t="s">
        <v>198</v>
      </c>
      <c r="C46" s="252" t="s">
        <v>199</v>
      </c>
      <c r="D46" s="234" t="s">
        <v>164</v>
      </c>
      <c r="E46" s="235">
        <v>180.59</v>
      </c>
      <c r="F46" s="236"/>
      <c r="G46" s="237">
        <f>ROUND(E46*F46,2)</f>
        <v>0</v>
      </c>
      <c r="H46" s="236"/>
      <c r="I46" s="237">
        <f>ROUND(E46*H46,2)</f>
        <v>0</v>
      </c>
      <c r="J46" s="236"/>
      <c r="K46" s="237">
        <f>ROUND(E46*J46,2)</f>
        <v>0</v>
      </c>
      <c r="L46" s="237">
        <v>21</v>
      </c>
      <c r="M46" s="237">
        <f>G46*(1+L46/100)</f>
        <v>0</v>
      </c>
      <c r="N46" s="237">
        <v>2.9999999999999997E-4</v>
      </c>
      <c r="O46" s="237">
        <f>ROUND(E46*N46,2)</f>
        <v>0.05</v>
      </c>
      <c r="P46" s="237">
        <v>0</v>
      </c>
      <c r="Q46" s="237">
        <f>ROUND(E46*P46,2)</f>
        <v>0</v>
      </c>
      <c r="R46" s="237" t="s">
        <v>158</v>
      </c>
      <c r="S46" s="237" t="s">
        <v>143</v>
      </c>
      <c r="T46" s="238" t="s">
        <v>143</v>
      </c>
      <c r="U46" s="221">
        <v>7.0000000000000007E-2</v>
      </c>
      <c r="V46" s="221">
        <f>ROUND(E46*U46,2)</f>
        <v>12.64</v>
      </c>
      <c r="W46" s="221"/>
      <c r="X46" s="221" t="s">
        <v>144</v>
      </c>
      <c r="Y46" s="211"/>
      <c r="Z46" s="211"/>
      <c r="AA46" s="211"/>
      <c r="AB46" s="211"/>
      <c r="AC46" s="211"/>
      <c r="AD46" s="211"/>
      <c r="AE46" s="211"/>
      <c r="AF46" s="211"/>
      <c r="AG46" s="211" t="s">
        <v>145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>
      <c r="A47" s="218"/>
      <c r="B47" s="219"/>
      <c r="C47" s="253" t="s">
        <v>192</v>
      </c>
      <c r="D47" s="239"/>
      <c r="E47" s="239"/>
      <c r="F47" s="239"/>
      <c r="G47" s="239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1"/>
      <c r="Z47" s="211"/>
      <c r="AA47" s="211"/>
      <c r="AB47" s="211"/>
      <c r="AC47" s="211"/>
      <c r="AD47" s="211"/>
      <c r="AE47" s="211"/>
      <c r="AF47" s="211"/>
      <c r="AG47" s="211" t="s">
        <v>147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18"/>
      <c r="B48" s="219"/>
      <c r="C48" s="254" t="s">
        <v>200</v>
      </c>
      <c r="D48" s="223"/>
      <c r="E48" s="224">
        <v>44.441000000000003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1"/>
      <c r="Z48" s="211"/>
      <c r="AA48" s="211"/>
      <c r="AB48" s="211"/>
      <c r="AC48" s="211"/>
      <c r="AD48" s="211"/>
      <c r="AE48" s="211"/>
      <c r="AF48" s="211"/>
      <c r="AG48" s="211" t="s">
        <v>149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18"/>
      <c r="B49" s="219"/>
      <c r="C49" s="254" t="s">
        <v>201</v>
      </c>
      <c r="D49" s="223"/>
      <c r="E49" s="224">
        <v>136.149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1"/>
      <c r="Z49" s="211"/>
      <c r="AA49" s="211"/>
      <c r="AB49" s="211"/>
      <c r="AC49" s="211"/>
      <c r="AD49" s="211"/>
      <c r="AE49" s="211"/>
      <c r="AF49" s="211"/>
      <c r="AG49" s="211" t="s">
        <v>149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" outlineLevel="1">
      <c r="A50" s="232">
        <v>13</v>
      </c>
      <c r="B50" s="233" t="s">
        <v>202</v>
      </c>
      <c r="C50" s="252" t="s">
        <v>203</v>
      </c>
      <c r="D50" s="234" t="s">
        <v>164</v>
      </c>
      <c r="E50" s="235">
        <v>33.372999999999998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7">
        <v>7.9100000000000004E-3</v>
      </c>
      <c r="O50" s="237">
        <f>ROUND(E50*N50,2)</f>
        <v>0.26</v>
      </c>
      <c r="P50" s="237">
        <v>0</v>
      </c>
      <c r="Q50" s="237">
        <f>ROUND(E50*P50,2)</f>
        <v>0</v>
      </c>
      <c r="R50" s="237" t="s">
        <v>158</v>
      </c>
      <c r="S50" s="237" t="s">
        <v>143</v>
      </c>
      <c r="T50" s="238" t="s">
        <v>143</v>
      </c>
      <c r="U50" s="221">
        <v>0.38</v>
      </c>
      <c r="V50" s="221">
        <f>ROUND(E50*U50,2)</f>
        <v>12.68</v>
      </c>
      <c r="W50" s="221"/>
      <c r="X50" s="221" t="s">
        <v>144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145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0.5" outlineLevel="1">
      <c r="A51" s="218"/>
      <c r="B51" s="219"/>
      <c r="C51" s="253" t="s">
        <v>204</v>
      </c>
      <c r="D51" s="239"/>
      <c r="E51" s="239"/>
      <c r="F51" s="239"/>
      <c r="G51" s="239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1"/>
      <c r="Z51" s="211"/>
      <c r="AA51" s="211"/>
      <c r="AB51" s="211"/>
      <c r="AC51" s="211"/>
      <c r="AD51" s="211"/>
      <c r="AE51" s="211"/>
      <c r="AF51" s="211"/>
      <c r="AG51" s="211" t="s">
        <v>147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41" t="str">
        <f>C51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51" s="211"/>
      <c r="BC51" s="211"/>
      <c r="BD51" s="211"/>
      <c r="BE51" s="211"/>
      <c r="BF51" s="211"/>
      <c r="BG51" s="211"/>
      <c r="BH51" s="211"/>
    </row>
    <row r="52" spans="1:60" outlineLevel="1">
      <c r="A52" s="218"/>
      <c r="B52" s="219"/>
      <c r="C52" s="254" t="s">
        <v>193</v>
      </c>
      <c r="D52" s="223"/>
      <c r="E52" s="224">
        <v>3.6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1"/>
      <c r="Z52" s="211"/>
      <c r="AA52" s="211"/>
      <c r="AB52" s="211"/>
      <c r="AC52" s="211"/>
      <c r="AD52" s="211"/>
      <c r="AE52" s="211"/>
      <c r="AF52" s="211"/>
      <c r="AG52" s="211" t="s">
        <v>149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18"/>
      <c r="B53" s="219"/>
      <c r="C53" s="254" t="s">
        <v>194</v>
      </c>
      <c r="D53" s="223"/>
      <c r="E53" s="224">
        <v>7.3354999999999997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1"/>
      <c r="Z53" s="211"/>
      <c r="AA53" s="211"/>
      <c r="AB53" s="211"/>
      <c r="AC53" s="211"/>
      <c r="AD53" s="211"/>
      <c r="AE53" s="211"/>
      <c r="AF53" s="211"/>
      <c r="AG53" s="211" t="s">
        <v>149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>
      <c r="A54" s="218"/>
      <c r="B54" s="219"/>
      <c r="C54" s="254" t="s">
        <v>195</v>
      </c>
      <c r="D54" s="223"/>
      <c r="E54" s="224">
        <v>5.9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1"/>
      <c r="Z54" s="211"/>
      <c r="AA54" s="211"/>
      <c r="AB54" s="211"/>
      <c r="AC54" s="211"/>
      <c r="AD54" s="211"/>
      <c r="AE54" s="211"/>
      <c r="AF54" s="211"/>
      <c r="AG54" s="211" t="s">
        <v>149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>
      <c r="A55" s="218"/>
      <c r="B55" s="219"/>
      <c r="C55" s="254" t="s">
        <v>196</v>
      </c>
      <c r="D55" s="223"/>
      <c r="E55" s="224">
        <v>13.637499999999999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1"/>
      <c r="Z55" s="211"/>
      <c r="AA55" s="211"/>
      <c r="AB55" s="211"/>
      <c r="AC55" s="211"/>
      <c r="AD55" s="211"/>
      <c r="AE55" s="211"/>
      <c r="AF55" s="211"/>
      <c r="AG55" s="211" t="s">
        <v>149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18"/>
      <c r="B56" s="219"/>
      <c r="C56" s="254" t="s">
        <v>197</v>
      </c>
      <c r="D56" s="223"/>
      <c r="E56" s="224">
        <v>2.9</v>
      </c>
      <c r="F56" s="221"/>
      <c r="G56" s="221"/>
      <c r="H56" s="221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11"/>
      <c r="Z56" s="211"/>
      <c r="AA56" s="211"/>
      <c r="AB56" s="211"/>
      <c r="AC56" s="211"/>
      <c r="AD56" s="211"/>
      <c r="AE56" s="211"/>
      <c r="AF56" s="211"/>
      <c r="AG56" s="211" t="s">
        <v>149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32">
        <v>14</v>
      </c>
      <c r="B57" s="233" t="s">
        <v>205</v>
      </c>
      <c r="C57" s="252" t="s">
        <v>206</v>
      </c>
      <c r="D57" s="234" t="s">
        <v>164</v>
      </c>
      <c r="E57" s="235">
        <v>44.441000000000003</v>
      </c>
      <c r="F57" s="236"/>
      <c r="G57" s="237">
        <f>ROUND(E57*F57,2)</f>
        <v>0</v>
      </c>
      <c r="H57" s="236"/>
      <c r="I57" s="237">
        <f>ROUND(E57*H57,2)</f>
        <v>0</v>
      </c>
      <c r="J57" s="236"/>
      <c r="K57" s="237">
        <f>ROUND(E57*J57,2)</f>
        <v>0</v>
      </c>
      <c r="L57" s="237">
        <v>21</v>
      </c>
      <c r="M57" s="237">
        <f>G57*(1+L57/100)</f>
        <v>0</v>
      </c>
      <c r="N57" s="237">
        <v>4.7660000000000001E-2</v>
      </c>
      <c r="O57" s="237">
        <f>ROUND(E57*N57,2)</f>
        <v>2.12</v>
      </c>
      <c r="P57" s="237">
        <v>0</v>
      </c>
      <c r="Q57" s="237">
        <f>ROUND(E57*P57,2)</f>
        <v>0</v>
      </c>
      <c r="R57" s="237" t="s">
        <v>158</v>
      </c>
      <c r="S57" s="237" t="s">
        <v>143</v>
      </c>
      <c r="T57" s="238" t="s">
        <v>143</v>
      </c>
      <c r="U57" s="221">
        <v>0.84</v>
      </c>
      <c r="V57" s="221">
        <f>ROUND(E57*U57,2)</f>
        <v>37.33</v>
      </c>
      <c r="W57" s="221"/>
      <c r="X57" s="221" t="s">
        <v>144</v>
      </c>
      <c r="Y57" s="211"/>
      <c r="Z57" s="211"/>
      <c r="AA57" s="211"/>
      <c r="AB57" s="211"/>
      <c r="AC57" s="211"/>
      <c r="AD57" s="211"/>
      <c r="AE57" s="211"/>
      <c r="AF57" s="211"/>
      <c r="AG57" s="211" t="s">
        <v>180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>
      <c r="A58" s="218"/>
      <c r="B58" s="219"/>
      <c r="C58" s="254" t="s">
        <v>207</v>
      </c>
      <c r="D58" s="223"/>
      <c r="E58" s="224"/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1"/>
      <c r="Z58" s="211"/>
      <c r="AA58" s="211"/>
      <c r="AB58" s="211"/>
      <c r="AC58" s="211"/>
      <c r="AD58" s="211"/>
      <c r="AE58" s="211"/>
      <c r="AF58" s="211"/>
      <c r="AG58" s="211" t="s">
        <v>149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>
      <c r="A59" s="218"/>
      <c r="B59" s="219"/>
      <c r="C59" s="254" t="s">
        <v>208</v>
      </c>
      <c r="D59" s="223"/>
      <c r="E59" s="224">
        <v>7.3719999999999999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1"/>
      <c r="Z59" s="211"/>
      <c r="AA59" s="211"/>
      <c r="AB59" s="211"/>
      <c r="AC59" s="211"/>
      <c r="AD59" s="211"/>
      <c r="AE59" s="211"/>
      <c r="AF59" s="211"/>
      <c r="AG59" s="211" t="s">
        <v>149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>
      <c r="A60" s="218"/>
      <c r="B60" s="219"/>
      <c r="C60" s="254" t="s">
        <v>209</v>
      </c>
      <c r="D60" s="223"/>
      <c r="E60" s="224">
        <v>6.6784999999999997</v>
      </c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1"/>
      <c r="Z60" s="211"/>
      <c r="AA60" s="211"/>
      <c r="AB60" s="211"/>
      <c r="AC60" s="211"/>
      <c r="AD60" s="211"/>
      <c r="AE60" s="211"/>
      <c r="AF60" s="211"/>
      <c r="AG60" s="211" t="s">
        <v>149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>
      <c r="A61" s="218"/>
      <c r="B61" s="219"/>
      <c r="C61" s="254" t="s">
        <v>210</v>
      </c>
      <c r="D61" s="223"/>
      <c r="E61" s="224">
        <v>3.1349999999999998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1"/>
      <c r="Z61" s="211"/>
      <c r="AA61" s="211"/>
      <c r="AB61" s="211"/>
      <c r="AC61" s="211"/>
      <c r="AD61" s="211"/>
      <c r="AE61" s="211"/>
      <c r="AF61" s="211"/>
      <c r="AG61" s="211" t="s">
        <v>149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>
      <c r="A62" s="218"/>
      <c r="B62" s="219"/>
      <c r="C62" s="254" t="s">
        <v>211</v>
      </c>
      <c r="D62" s="223"/>
      <c r="E62" s="224">
        <v>6.4409999999999998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1"/>
      <c r="Z62" s="211"/>
      <c r="AA62" s="211"/>
      <c r="AB62" s="211"/>
      <c r="AC62" s="211"/>
      <c r="AD62" s="211"/>
      <c r="AE62" s="211"/>
      <c r="AF62" s="211"/>
      <c r="AG62" s="211" t="s">
        <v>149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18"/>
      <c r="B63" s="219"/>
      <c r="C63" s="254" t="s">
        <v>212</v>
      </c>
      <c r="D63" s="223"/>
      <c r="E63" s="224">
        <v>15.9125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1"/>
      <c r="Z63" s="211"/>
      <c r="AA63" s="211"/>
      <c r="AB63" s="211"/>
      <c r="AC63" s="211"/>
      <c r="AD63" s="211"/>
      <c r="AE63" s="211"/>
      <c r="AF63" s="211"/>
      <c r="AG63" s="211" t="s">
        <v>149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18"/>
      <c r="B64" s="219"/>
      <c r="C64" s="254" t="s">
        <v>213</v>
      </c>
      <c r="D64" s="223"/>
      <c r="E64" s="224">
        <v>4.9020000000000001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1"/>
      <c r="Z64" s="211"/>
      <c r="AA64" s="211"/>
      <c r="AB64" s="211"/>
      <c r="AC64" s="211"/>
      <c r="AD64" s="211"/>
      <c r="AE64" s="211"/>
      <c r="AF64" s="211"/>
      <c r="AG64" s="211" t="s">
        <v>149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32">
        <v>15</v>
      </c>
      <c r="B65" s="233" t="s">
        <v>214</v>
      </c>
      <c r="C65" s="252" t="s">
        <v>215</v>
      </c>
      <c r="D65" s="234" t="s">
        <v>164</v>
      </c>
      <c r="E65" s="235">
        <v>41.68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37">
        <v>4.0000000000000003E-5</v>
      </c>
      <c r="O65" s="237">
        <f>ROUND(E65*N65,2)</f>
        <v>0</v>
      </c>
      <c r="P65" s="237">
        <v>0</v>
      </c>
      <c r="Q65" s="237">
        <f>ROUND(E65*P65,2)</f>
        <v>0</v>
      </c>
      <c r="R65" s="237"/>
      <c r="S65" s="237" t="s">
        <v>143</v>
      </c>
      <c r="T65" s="238" t="s">
        <v>143</v>
      </c>
      <c r="U65" s="221">
        <v>0.08</v>
      </c>
      <c r="V65" s="221">
        <f>ROUND(E65*U65,2)</f>
        <v>3.33</v>
      </c>
      <c r="W65" s="221"/>
      <c r="X65" s="221" t="s">
        <v>144</v>
      </c>
      <c r="Y65" s="211"/>
      <c r="Z65" s="211"/>
      <c r="AA65" s="211"/>
      <c r="AB65" s="211"/>
      <c r="AC65" s="211"/>
      <c r="AD65" s="211"/>
      <c r="AE65" s="211"/>
      <c r="AF65" s="211"/>
      <c r="AG65" s="211" t="s">
        <v>180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18"/>
      <c r="B66" s="219"/>
      <c r="C66" s="254" t="s">
        <v>216</v>
      </c>
      <c r="D66" s="223"/>
      <c r="E66" s="224">
        <v>19.2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1"/>
      <c r="Z66" s="211"/>
      <c r="AA66" s="211"/>
      <c r="AB66" s="211"/>
      <c r="AC66" s="211"/>
      <c r="AD66" s="211"/>
      <c r="AE66" s="211"/>
      <c r="AF66" s="211"/>
      <c r="AG66" s="211" t="s">
        <v>149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8"/>
      <c r="B67" s="219"/>
      <c r="C67" s="254" t="s">
        <v>217</v>
      </c>
      <c r="D67" s="223"/>
      <c r="E67" s="224">
        <v>14.4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1"/>
      <c r="Z67" s="211"/>
      <c r="AA67" s="211"/>
      <c r="AB67" s="211"/>
      <c r="AC67" s="211"/>
      <c r="AD67" s="211"/>
      <c r="AE67" s="211"/>
      <c r="AF67" s="211"/>
      <c r="AG67" s="211" t="s">
        <v>149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18"/>
      <c r="B68" s="219"/>
      <c r="C68" s="254" t="s">
        <v>218</v>
      </c>
      <c r="D68" s="223"/>
      <c r="E68" s="224">
        <v>4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1"/>
      <c r="Z68" s="211"/>
      <c r="AA68" s="211"/>
      <c r="AB68" s="211"/>
      <c r="AC68" s="211"/>
      <c r="AD68" s="211"/>
      <c r="AE68" s="211"/>
      <c r="AF68" s="211"/>
      <c r="AG68" s="211" t="s">
        <v>149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>
      <c r="A69" s="218"/>
      <c r="B69" s="219"/>
      <c r="C69" s="254" t="s">
        <v>219</v>
      </c>
      <c r="D69" s="223"/>
      <c r="E69" s="224">
        <v>4.08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1"/>
      <c r="Z69" s="211"/>
      <c r="AA69" s="211"/>
      <c r="AB69" s="211"/>
      <c r="AC69" s="211"/>
      <c r="AD69" s="211"/>
      <c r="AE69" s="211"/>
      <c r="AF69" s="211"/>
      <c r="AG69" s="211" t="s">
        <v>149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>
      <c r="A70" s="232">
        <v>16</v>
      </c>
      <c r="B70" s="233" t="s">
        <v>220</v>
      </c>
      <c r="C70" s="252" t="s">
        <v>221</v>
      </c>
      <c r="D70" s="234" t="s">
        <v>185</v>
      </c>
      <c r="E70" s="235">
        <v>14.7</v>
      </c>
      <c r="F70" s="236"/>
      <c r="G70" s="237">
        <f>ROUND(E70*F70,2)</f>
        <v>0</v>
      </c>
      <c r="H70" s="236"/>
      <c r="I70" s="237">
        <f>ROUND(E70*H70,2)</f>
        <v>0</v>
      </c>
      <c r="J70" s="236"/>
      <c r="K70" s="237">
        <f>ROUND(E70*J70,2)</f>
        <v>0</v>
      </c>
      <c r="L70" s="237">
        <v>21</v>
      </c>
      <c r="M70" s="237">
        <f>G70*(1+L70/100)</f>
        <v>0</v>
      </c>
      <c r="N70" s="237">
        <v>3.7100000000000002E-3</v>
      </c>
      <c r="O70" s="237">
        <f>ROUND(E70*N70,2)</f>
        <v>0.05</v>
      </c>
      <c r="P70" s="237">
        <v>0</v>
      </c>
      <c r="Q70" s="237">
        <f>ROUND(E70*P70,2)</f>
        <v>0</v>
      </c>
      <c r="R70" s="237"/>
      <c r="S70" s="237" t="s">
        <v>143</v>
      </c>
      <c r="T70" s="238" t="s">
        <v>143</v>
      </c>
      <c r="U70" s="221">
        <v>0.18</v>
      </c>
      <c r="V70" s="221">
        <f>ROUND(E70*U70,2)</f>
        <v>2.65</v>
      </c>
      <c r="W70" s="221"/>
      <c r="X70" s="221" t="s">
        <v>144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180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>
      <c r="A71" s="218"/>
      <c r="B71" s="219"/>
      <c r="C71" s="254" t="s">
        <v>222</v>
      </c>
      <c r="D71" s="223"/>
      <c r="E71" s="224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1"/>
      <c r="Z71" s="211"/>
      <c r="AA71" s="211"/>
      <c r="AB71" s="211"/>
      <c r="AC71" s="211"/>
      <c r="AD71" s="211"/>
      <c r="AE71" s="211"/>
      <c r="AF71" s="211"/>
      <c r="AG71" s="211" t="s">
        <v>149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18"/>
      <c r="B72" s="219"/>
      <c r="C72" s="254" t="s">
        <v>223</v>
      </c>
      <c r="D72" s="223"/>
      <c r="E72" s="224">
        <v>9.8000000000000007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1"/>
      <c r="Z72" s="211"/>
      <c r="AA72" s="211"/>
      <c r="AB72" s="211"/>
      <c r="AC72" s="211"/>
      <c r="AD72" s="211"/>
      <c r="AE72" s="211"/>
      <c r="AF72" s="211"/>
      <c r="AG72" s="211" t="s">
        <v>149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18"/>
      <c r="B73" s="219"/>
      <c r="C73" s="254" t="s">
        <v>224</v>
      </c>
      <c r="D73" s="223"/>
      <c r="E73" s="224">
        <v>4.9000000000000004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1"/>
      <c r="Z73" s="211"/>
      <c r="AA73" s="211"/>
      <c r="AB73" s="211"/>
      <c r="AC73" s="211"/>
      <c r="AD73" s="211"/>
      <c r="AE73" s="211"/>
      <c r="AF73" s="211"/>
      <c r="AG73" s="211" t="s">
        <v>149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32">
        <v>17</v>
      </c>
      <c r="B74" s="233" t="s">
        <v>225</v>
      </c>
      <c r="C74" s="252" t="s">
        <v>226</v>
      </c>
      <c r="D74" s="234" t="s">
        <v>164</v>
      </c>
      <c r="E74" s="235">
        <v>132.72900000000001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4.5580000000000002E-2</v>
      </c>
      <c r="O74" s="237">
        <f>ROUND(E74*N74,2)</f>
        <v>6.05</v>
      </c>
      <c r="P74" s="237">
        <v>0</v>
      </c>
      <c r="Q74" s="237">
        <f>ROUND(E74*P74,2)</f>
        <v>0</v>
      </c>
      <c r="R74" s="237"/>
      <c r="S74" s="237" t="s">
        <v>143</v>
      </c>
      <c r="T74" s="238" t="s">
        <v>143</v>
      </c>
      <c r="U74" s="221">
        <v>0.61</v>
      </c>
      <c r="V74" s="221">
        <f>ROUND(E74*U74,2)</f>
        <v>80.959999999999994</v>
      </c>
      <c r="W74" s="221"/>
      <c r="X74" s="221" t="s">
        <v>144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180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18"/>
      <c r="B75" s="219"/>
      <c r="C75" s="254" t="s">
        <v>227</v>
      </c>
      <c r="D75" s="223"/>
      <c r="E75" s="224"/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1"/>
      <c r="Z75" s="211"/>
      <c r="AA75" s="211"/>
      <c r="AB75" s="211"/>
      <c r="AC75" s="211"/>
      <c r="AD75" s="211"/>
      <c r="AE75" s="211"/>
      <c r="AF75" s="211"/>
      <c r="AG75" s="211" t="s">
        <v>149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18"/>
      <c r="B76" s="219"/>
      <c r="C76" s="254" t="s">
        <v>228</v>
      </c>
      <c r="D76" s="223"/>
      <c r="E76" s="224">
        <v>12.696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1"/>
      <c r="Z76" s="211"/>
      <c r="AA76" s="211"/>
      <c r="AB76" s="211"/>
      <c r="AC76" s="211"/>
      <c r="AD76" s="211"/>
      <c r="AE76" s="211"/>
      <c r="AF76" s="211"/>
      <c r="AG76" s="211" t="s">
        <v>149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>
      <c r="A77" s="218"/>
      <c r="B77" s="219"/>
      <c r="C77" s="254" t="s">
        <v>229</v>
      </c>
      <c r="D77" s="223"/>
      <c r="E77" s="224">
        <v>13.313000000000001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1"/>
      <c r="Z77" s="211"/>
      <c r="AA77" s="211"/>
      <c r="AB77" s="211"/>
      <c r="AC77" s="211"/>
      <c r="AD77" s="211"/>
      <c r="AE77" s="211"/>
      <c r="AF77" s="211"/>
      <c r="AG77" s="211" t="s">
        <v>149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>
      <c r="A78" s="218"/>
      <c r="B78" s="219"/>
      <c r="C78" s="254" t="s">
        <v>230</v>
      </c>
      <c r="D78" s="223"/>
      <c r="E78" s="224">
        <v>16.96</v>
      </c>
      <c r="F78" s="221"/>
      <c r="G78" s="221"/>
      <c r="H78" s="221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11"/>
      <c r="Z78" s="211"/>
      <c r="AA78" s="211"/>
      <c r="AB78" s="211"/>
      <c r="AC78" s="211"/>
      <c r="AD78" s="211"/>
      <c r="AE78" s="211"/>
      <c r="AF78" s="211"/>
      <c r="AG78" s="211" t="s">
        <v>149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>
      <c r="A79" s="218"/>
      <c r="B79" s="219"/>
      <c r="C79" s="254" t="s">
        <v>231</v>
      </c>
      <c r="D79" s="223"/>
      <c r="E79" s="224">
        <v>17.841000000000001</v>
      </c>
      <c r="F79" s="221"/>
      <c r="G79" s="221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1"/>
      <c r="Z79" s="211"/>
      <c r="AA79" s="211"/>
      <c r="AB79" s="211"/>
      <c r="AC79" s="211"/>
      <c r="AD79" s="211"/>
      <c r="AE79" s="211"/>
      <c r="AF79" s="211"/>
      <c r="AG79" s="211" t="s">
        <v>149</v>
      </c>
      <c r="AH79" s="211">
        <v>0</v>
      </c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>
      <c r="A80" s="218"/>
      <c r="B80" s="219"/>
      <c r="C80" s="254" t="s">
        <v>232</v>
      </c>
      <c r="D80" s="223"/>
      <c r="E80" s="224">
        <v>22.84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1"/>
      <c r="Z80" s="211"/>
      <c r="AA80" s="211"/>
      <c r="AB80" s="211"/>
      <c r="AC80" s="211"/>
      <c r="AD80" s="211"/>
      <c r="AE80" s="211"/>
      <c r="AF80" s="211"/>
      <c r="AG80" s="211" t="s">
        <v>149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>
      <c r="A81" s="218"/>
      <c r="B81" s="219"/>
      <c r="C81" s="254" t="s">
        <v>233</v>
      </c>
      <c r="D81" s="223"/>
      <c r="E81" s="224">
        <v>9.625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1"/>
      <c r="Z81" s="211"/>
      <c r="AA81" s="211"/>
      <c r="AB81" s="211"/>
      <c r="AC81" s="211"/>
      <c r="AD81" s="211"/>
      <c r="AE81" s="211"/>
      <c r="AF81" s="211"/>
      <c r="AG81" s="211" t="s">
        <v>149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>
      <c r="A82" s="218"/>
      <c r="B82" s="219"/>
      <c r="C82" s="254" t="s">
        <v>234</v>
      </c>
      <c r="D82" s="223"/>
      <c r="E82" s="224">
        <v>9.625</v>
      </c>
      <c r="F82" s="221"/>
      <c r="G82" s="221"/>
      <c r="H82" s="221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11"/>
      <c r="Z82" s="211"/>
      <c r="AA82" s="211"/>
      <c r="AB82" s="211"/>
      <c r="AC82" s="211"/>
      <c r="AD82" s="211"/>
      <c r="AE82" s="211"/>
      <c r="AF82" s="211"/>
      <c r="AG82" s="211" t="s">
        <v>149</v>
      </c>
      <c r="AH82" s="211">
        <v>0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>
      <c r="A83" s="218"/>
      <c r="B83" s="219"/>
      <c r="C83" s="254" t="s">
        <v>235</v>
      </c>
      <c r="D83" s="223"/>
      <c r="E83" s="224">
        <v>9.625</v>
      </c>
      <c r="F83" s="221"/>
      <c r="G83" s="221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1"/>
      <c r="Z83" s="211"/>
      <c r="AA83" s="211"/>
      <c r="AB83" s="211"/>
      <c r="AC83" s="211"/>
      <c r="AD83" s="211"/>
      <c r="AE83" s="211"/>
      <c r="AF83" s="211"/>
      <c r="AG83" s="211" t="s">
        <v>149</v>
      </c>
      <c r="AH83" s="211">
        <v>0</v>
      </c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>
      <c r="A84" s="218"/>
      <c r="B84" s="219"/>
      <c r="C84" s="254" t="s">
        <v>236</v>
      </c>
      <c r="D84" s="223"/>
      <c r="E84" s="224">
        <v>7.9450000000000003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1"/>
      <c r="Z84" s="211"/>
      <c r="AA84" s="211"/>
      <c r="AB84" s="211"/>
      <c r="AC84" s="211"/>
      <c r="AD84" s="211"/>
      <c r="AE84" s="211"/>
      <c r="AF84" s="211"/>
      <c r="AG84" s="211" t="s">
        <v>149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>
      <c r="A85" s="218"/>
      <c r="B85" s="219"/>
      <c r="C85" s="254" t="s">
        <v>237</v>
      </c>
      <c r="D85" s="223"/>
      <c r="E85" s="224">
        <v>12.259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1"/>
      <c r="Z85" s="211"/>
      <c r="AA85" s="211"/>
      <c r="AB85" s="211"/>
      <c r="AC85" s="211"/>
      <c r="AD85" s="211"/>
      <c r="AE85" s="211"/>
      <c r="AF85" s="211"/>
      <c r="AG85" s="211" t="s">
        <v>149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>
      <c r="A86" s="232">
        <v>18</v>
      </c>
      <c r="B86" s="233" t="s">
        <v>238</v>
      </c>
      <c r="C86" s="252" t="s">
        <v>239</v>
      </c>
      <c r="D86" s="234" t="s">
        <v>185</v>
      </c>
      <c r="E86" s="235">
        <v>17.43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21</v>
      </c>
      <c r="M86" s="237">
        <f>G86*(1+L86/100)</f>
        <v>0</v>
      </c>
      <c r="N86" s="237">
        <v>4.6000000000000001E-4</v>
      </c>
      <c r="O86" s="237">
        <f>ROUND(E86*N86,2)</f>
        <v>0.01</v>
      </c>
      <c r="P86" s="237">
        <v>0</v>
      </c>
      <c r="Q86" s="237">
        <f>ROUND(E86*P86,2)</f>
        <v>0</v>
      </c>
      <c r="R86" s="237"/>
      <c r="S86" s="237" t="s">
        <v>143</v>
      </c>
      <c r="T86" s="238" t="s">
        <v>143</v>
      </c>
      <c r="U86" s="221">
        <v>0</v>
      </c>
      <c r="V86" s="221">
        <f>ROUND(E86*U86,2)</f>
        <v>0</v>
      </c>
      <c r="W86" s="221"/>
      <c r="X86" s="221" t="s">
        <v>144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180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>
      <c r="A87" s="218"/>
      <c r="B87" s="219"/>
      <c r="C87" s="254" t="s">
        <v>240</v>
      </c>
      <c r="D87" s="223"/>
      <c r="E87" s="224">
        <v>11.33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1"/>
      <c r="Z87" s="211"/>
      <c r="AA87" s="211"/>
      <c r="AB87" s="211"/>
      <c r="AC87" s="211"/>
      <c r="AD87" s="211"/>
      <c r="AE87" s="211"/>
      <c r="AF87" s="211"/>
      <c r="AG87" s="211" t="s">
        <v>149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>
      <c r="A88" s="218"/>
      <c r="B88" s="219"/>
      <c r="C88" s="254" t="s">
        <v>241</v>
      </c>
      <c r="D88" s="223"/>
      <c r="E88" s="224">
        <v>6.1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1"/>
      <c r="Z88" s="211"/>
      <c r="AA88" s="211"/>
      <c r="AB88" s="211"/>
      <c r="AC88" s="211"/>
      <c r="AD88" s="211"/>
      <c r="AE88" s="211"/>
      <c r="AF88" s="211"/>
      <c r="AG88" s="211" t="s">
        <v>149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13">
      <c r="A89" s="226" t="s">
        <v>137</v>
      </c>
      <c r="B89" s="227" t="s">
        <v>72</v>
      </c>
      <c r="C89" s="251" t="s">
        <v>73</v>
      </c>
      <c r="D89" s="228"/>
      <c r="E89" s="229"/>
      <c r="F89" s="230"/>
      <c r="G89" s="230">
        <f>SUMIF(AG90:AG100,"&lt;&gt;NOR",G90:G100)</f>
        <v>0</v>
      </c>
      <c r="H89" s="230"/>
      <c r="I89" s="230">
        <f>SUM(I90:I100)</f>
        <v>0</v>
      </c>
      <c r="J89" s="230"/>
      <c r="K89" s="230">
        <f>SUM(K90:K100)</f>
        <v>0</v>
      </c>
      <c r="L89" s="230"/>
      <c r="M89" s="230">
        <f>SUM(M90:M100)</f>
        <v>0</v>
      </c>
      <c r="N89" s="230"/>
      <c r="O89" s="230">
        <f>SUM(O90:O100)</f>
        <v>5.45</v>
      </c>
      <c r="P89" s="230"/>
      <c r="Q89" s="230">
        <f>SUM(Q90:Q100)</f>
        <v>0</v>
      </c>
      <c r="R89" s="230"/>
      <c r="S89" s="230"/>
      <c r="T89" s="231"/>
      <c r="U89" s="225"/>
      <c r="V89" s="225">
        <f>SUM(V90:V100)</f>
        <v>12.200000000000001</v>
      </c>
      <c r="W89" s="225"/>
      <c r="X89" s="225"/>
      <c r="AG89" t="s">
        <v>138</v>
      </c>
    </row>
    <row r="90" spans="1:60" outlineLevel="1">
      <c r="A90" s="232">
        <v>19</v>
      </c>
      <c r="B90" s="233" t="s">
        <v>242</v>
      </c>
      <c r="C90" s="252" t="s">
        <v>243</v>
      </c>
      <c r="D90" s="234" t="s">
        <v>141</v>
      </c>
      <c r="E90" s="235">
        <v>2.81393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158</v>
      </c>
      <c r="S90" s="237" t="s">
        <v>143</v>
      </c>
      <c r="T90" s="238" t="s">
        <v>143</v>
      </c>
      <c r="U90" s="221">
        <v>0.41</v>
      </c>
      <c r="V90" s="221">
        <f>ROUND(E90*U90,2)</f>
        <v>1.1499999999999999</v>
      </c>
      <c r="W90" s="221"/>
      <c r="X90" s="221" t="s">
        <v>144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145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>
      <c r="A91" s="218"/>
      <c r="B91" s="219"/>
      <c r="C91" s="253" t="s">
        <v>244</v>
      </c>
      <c r="D91" s="239"/>
      <c r="E91" s="239"/>
      <c r="F91" s="239"/>
      <c r="G91" s="239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1"/>
      <c r="Z91" s="211"/>
      <c r="AA91" s="211"/>
      <c r="AB91" s="211"/>
      <c r="AC91" s="211"/>
      <c r="AD91" s="211"/>
      <c r="AE91" s="211"/>
      <c r="AF91" s="211"/>
      <c r="AG91" s="211" t="s">
        <v>147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>
      <c r="A92" s="218"/>
      <c r="B92" s="219"/>
      <c r="C92" s="254" t="s">
        <v>245</v>
      </c>
      <c r="D92" s="223"/>
      <c r="E92" s="224">
        <v>2.7115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1"/>
      <c r="Z92" s="211"/>
      <c r="AA92" s="211"/>
      <c r="AB92" s="211"/>
      <c r="AC92" s="211"/>
      <c r="AD92" s="211"/>
      <c r="AE92" s="211"/>
      <c r="AF92" s="211"/>
      <c r="AG92" s="211" t="s">
        <v>149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>
      <c r="A93" s="218"/>
      <c r="B93" s="219"/>
      <c r="C93" s="254" t="s">
        <v>246</v>
      </c>
      <c r="D93" s="223"/>
      <c r="E93" s="224">
        <v>0.10242999999999999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1"/>
      <c r="Z93" s="211"/>
      <c r="AA93" s="211"/>
      <c r="AB93" s="211"/>
      <c r="AC93" s="211"/>
      <c r="AD93" s="211"/>
      <c r="AE93" s="211"/>
      <c r="AF93" s="211"/>
      <c r="AG93" s="211" t="s">
        <v>149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20" outlineLevel="1">
      <c r="A94" s="232">
        <v>20</v>
      </c>
      <c r="B94" s="233" t="s">
        <v>247</v>
      </c>
      <c r="C94" s="252" t="s">
        <v>248</v>
      </c>
      <c r="D94" s="234" t="s">
        <v>152</v>
      </c>
      <c r="E94" s="235">
        <v>0.17479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21</v>
      </c>
      <c r="M94" s="237">
        <f>G94*(1+L94/100)</f>
        <v>0</v>
      </c>
      <c r="N94" s="237">
        <v>1.0662499999999999</v>
      </c>
      <c r="O94" s="237">
        <f>ROUND(E94*N94,2)</f>
        <v>0.19</v>
      </c>
      <c r="P94" s="237">
        <v>0</v>
      </c>
      <c r="Q94" s="237">
        <f>ROUND(E94*P94,2)</f>
        <v>0</v>
      </c>
      <c r="R94" s="237" t="s">
        <v>158</v>
      </c>
      <c r="S94" s="237" t="s">
        <v>143</v>
      </c>
      <c r="T94" s="238" t="s">
        <v>143</v>
      </c>
      <c r="U94" s="221">
        <v>15.23</v>
      </c>
      <c r="V94" s="221">
        <f>ROUND(E94*U94,2)</f>
        <v>2.66</v>
      </c>
      <c r="W94" s="221"/>
      <c r="X94" s="221" t="s">
        <v>144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145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>
      <c r="A95" s="218"/>
      <c r="B95" s="219"/>
      <c r="C95" s="253" t="s">
        <v>249</v>
      </c>
      <c r="D95" s="239"/>
      <c r="E95" s="239"/>
      <c r="F95" s="239"/>
      <c r="G95" s="239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1"/>
      <c r="Z95" s="211"/>
      <c r="AA95" s="211"/>
      <c r="AB95" s="211"/>
      <c r="AC95" s="211"/>
      <c r="AD95" s="211"/>
      <c r="AE95" s="211"/>
      <c r="AF95" s="211"/>
      <c r="AG95" s="211" t="s">
        <v>147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>
      <c r="A96" s="218"/>
      <c r="B96" s="219"/>
      <c r="C96" s="254" t="s">
        <v>250</v>
      </c>
      <c r="D96" s="223"/>
      <c r="E96" s="224">
        <v>0.16843</v>
      </c>
      <c r="F96" s="221"/>
      <c r="G96" s="221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1"/>
      <c r="Z96" s="211"/>
      <c r="AA96" s="211"/>
      <c r="AB96" s="211"/>
      <c r="AC96" s="211"/>
      <c r="AD96" s="211"/>
      <c r="AE96" s="211"/>
      <c r="AF96" s="211"/>
      <c r="AG96" s="211" t="s">
        <v>149</v>
      </c>
      <c r="AH96" s="211">
        <v>0</v>
      </c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>
      <c r="A97" s="218"/>
      <c r="B97" s="219"/>
      <c r="C97" s="254" t="s">
        <v>251</v>
      </c>
      <c r="D97" s="223"/>
      <c r="E97" s="224">
        <v>6.3600000000000002E-3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1"/>
      <c r="Z97" s="211"/>
      <c r="AA97" s="211"/>
      <c r="AB97" s="211"/>
      <c r="AC97" s="211"/>
      <c r="AD97" s="211"/>
      <c r="AE97" s="211"/>
      <c r="AF97" s="211"/>
      <c r="AG97" s="211" t="s">
        <v>149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0" outlineLevel="1">
      <c r="A98" s="232">
        <v>21</v>
      </c>
      <c r="B98" s="233" t="s">
        <v>252</v>
      </c>
      <c r="C98" s="252" t="s">
        <v>253</v>
      </c>
      <c r="D98" s="234" t="s">
        <v>141</v>
      </c>
      <c r="E98" s="235">
        <v>2.81393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1.8685</v>
      </c>
      <c r="O98" s="237">
        <f>ROUND(E98*N98,2)</f>
        <v>5.26</v>
      </c>
      <c r="P98" s="237">
        <v>0</v>
      </c>
      <c r="Q98" s="237">
        <f>ROUND(E98*P98,2)</f>
        <v>0</v>
      </c>
      <c r="R98" s="237" t="s">
        <v>158</v>
      </c>
      <c r="S98" s="237" t="s">
        <v>143</v>
      </c>
      <c r="T98" s="238" t="s">
        <v>143</v>
      </c>
      <c r="U98" s="221">
        <v>2.9820000000000002</v>
      </c>
      <c r="V98" s="221">
        <f>ROUND(E98*U98,2)</f>
        <v>8.39</v>
      </c>
      <c r="W98" s="221"/>
      <c r="X98" s="221" t="s">
        <v>144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145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>
      <c r="A99" s="218"/>
      <c r="B99" s="219"/>
      <c r="C99" s="254" t="s">
        <v>245</v>
      </c>
      <c r="D99" s="223"/>
      <c r="E99" s="224">
        <v>2.7115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1"/>
      <c r="Z99" s="211"/>
      <c r="AA99" s="211"/>
      <c r="AB99" s="211"/>
      <c r="AC99" s="211"/>
      <c r="AD99" s="211"/>
      <c r="AE99" s="211"/>
      <c r="AF99" s="211"/>
      <c r="AG99" s="211" t="s">
        <v>149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>
      <c r="A100" s="218"/>
      <c r="B100" s="219"/>
      <c r="C100" s="254" t="s">
        <v>246</v>
      </c>
      <c r="D100" s="223"/>
      <c r="E100" s="224">
        <v>0.10242999999999999</v>
      </c>
      <c r="F100" s="221"/>
      <c r="G100" s="221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149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ht="13">
      <c r="A101" s="226" t="s">
        <v>137</v>
      </c>
      <c r="B101" s="227" t="s">
        <v>74</v>
      </c>
      <c r="C101" s="251" t="s">
        <v>75</v>
      </c>
      <c r="D101" s="228"/>
      <c r="E101" s="229"/>
      <c r="F101" s="230"/>
      <c r="G101" s="230">
        <f>SUMIF(AG102:AG116,"&lt;&gt;NOR",G102:G116)</f>
        <v>0</v>
      </c>
      <c r="H101" s="230"/>
      <c r="I101" s="230">
        <f>SUM(I102:I116)</f>
        <v>0</v>
      </c>
      <c r="J101" s="230"/>
      <c r="K101" s="230">
        <f>SUM(K102:K116)</f>
        <v>0</v>
      </c>
      <c r="L101" s="230"/>
      <c r="M101" s="230">
        <f>SUM(M102:M116)</f>
        <v>0</v>
      </c>
      <c r="N101" s="230"/>
      <c r="O101" s="230">
        <f>SUM(O102:O116)</f>
        <v>0.84000000000000008</v>
      </c>
      <c r="P101" s="230"/>
      <c r="Q101" s="230">
        <f>SUM(Q102:Q116)</f>
        <v>0</v>
      </c>
      <c r="R101" s="230"/>
      <c r="S101" s="230"/>
      <c r="T101" s="231"/>
      <c r="U101" s="225"/>
      <c r="V101" s="225">
        <f>SUM(V102:V116)</f>
        <v>25.400000000000002</v>
      </c>
      <c r="W101" s="225"/>
      <c r="X101" s="225"/>
      <c r="AG101" t="s">
        <v>138</v>
      </c>
    </row>
    <row r="102" spans="1:60" ht="20" outlineLevel="1">
      <c r="A102" s="232">
        <v>22</v>
      </c>
      <c r="B102" s="233" t="s">
        <v>254</v>
      </c>
      <c r="C102" s="252" t="s">
        <v>255</v>
      </c>
      <c r="D102" s="234" t="s">
        <v>185</v>
      </c>
      <c r="E102" s="235">
        <v>5.4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7">
        <v>5.5100000000000001E-3</v>
      </c>
      <c r="O102" s="237">
        <f>ROUND(E102*N102,2)</f>
        <v>0.03</v>
      </c>
      <c r="P102" s="237">
        <v>0</v>
      </c>
      <c r="Q102" s="237">
        <f>ROUND(E102*P102,2)</f>
        <v>0</v>
      </c>
      <c r="R102" s="237" t="s">
        <v>158</v>
      </c>
      <c r="S102" s="237" t="s">
        <v>143</v>
      </c>
      <c r="T102" s="238" t="s">
        <v>143</v>
      </c>
      <c r="U102" s="221">
        <v>0.42499999999999999</v>
      </c>
      <c r="V102" s="221">
        <f>ROUND(E102*U102,2)</f>
        <v>2.2999999999999998</v>
      </c>
      <c r="W102" s="221"/>
      <c r="X102" s="221" t="s">
        <v>144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145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>
      <c r="A103" s="218"/>
      <c r="B103" s="219"/>
      <c r="C103" s="253" t="s">
        <v>256</v>
      </c>
      <c r="D103" s="239"/>
      <c r="E103" s="239"/>
      <c r="F103" s="239"/>
      <c r="G103" s="239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147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41" t="str">
        <f>C103</f>
        <v>a poloplastických hmot na montážní pěnu, zapravení omítky pod parapetem, těsnění spáry mezi parapetem a rámem okna, dodávka silikonu.</v>
      </c>
      <c r="BB103" s="211"/>
      <c r="BC103" s="211"/>
      <c r="BD103" s="211"/>
      <c r="BE103" s="211"/>
      <c r="BF103" s="211"/>
      <c r="BG103" s="211"/>
      <c r="BH103" s="211"/>
    </row>
    <row r="104" spans="1:60" outlineLevel="1">
      <c r="A104" s="218"/>
      <c r="B104" s="219"/>
      <c r="C104" s="254" t="s">
        <v>257</v>
      </c>
      <c r="D104" s="223"/>
      <c r="E104" s="224">
        <v>5.4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149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>
      <c r="A105" s="232">
        <v>23</v>
      </c>
      <c r="B105" s="233" t="s">
        <v>258</v>
      </c>
      <c r="C105" s="252" t="s">
        <v>259</v>
      </c>
      <c r="D105" s="234" t="s">
        <v>157</v>
      </c>
      <c r="E105" s="235">
        <v>11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21</v>
      </c>
      <c r="M105" s="237">
        <f>G105*(1+L105/100)</f>
        <v>0</v>
      </c>
      <c r="N105" s="237">
        <v>5.4109999999999998E-2</v>
      </c>
      <c r="O105" s="237">
        <f>ROUND(E105*N105,2)</f>
        <v>0.6</v>
      </c>
      <c r="P105" s="237">
        <v>0</v>
      </c>
      <c r="Q105" s="237">
        <f>ROUND(E105*P105,2)</f>
        <v>0</v>
      </c>
      <c r="R105" s="237"/>
      <c r="S105" s="237" t="s">
        <v>143</v>
      </c>
      <c r="T105" s="238" t="s">
        <v>143</v>
      </c>
      <c r="U105" s="221">
        <v>2.1</v>
      </c>
      <c r="V105" s="221">
        <f>ROUND(E105*U105,2)</f>
        <v>23.1</v>
      </c>
      <c r="W105" s="221"/>
      <c r="X105" s="221" t="s">
        <v>144</v>
      </c>
      <c r="Y105" s="211"/>
      <c r="Z105" s="211"/>
      <c r="AA105" s="211"/>
      <c r="AB105" s="211"/>
      <c r="AC105" s="211"/>
      <c r="AD105" s="211"/>
      <c r="AE105" s="211"/>
      <c r="AF105" s="211"/>
      <c r="AG105" s="211" t="s">
        <v>180</v>
      </c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>
      <c r="A106" s="218"/>
      <c r="B106" s="219"/>
      <c r="C106" s="254" t="s">
        <v>260</v>
      </c>
      <c r="D106" s="223"/>
      <c r="E106" s="224">
        <v>6</v>
      </c>
      <c r="F106" s="221"/>
      <c r="G106" s="221"/>
      <c r="H106" s="221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149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>
      <c r="A107" s="218"/>
      <c r="B107" s="219"/>
      <c r="C107" s="254" t="s">
        <v>261</v>
      </c>
      <c r="D107" s="223"/>
      <c r="E107" s="224">
        <v>4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149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>
      <c r="A108" s="218"/>
      <c r="B108" s="219"/>
      <c r="C108" s="254" t="s">
        <v>262</v>
      </c>
      <c r="D108" s="223"/>
      <c r="E108" s="224">
        <v>1</v>
      </c>
      <c r="F108" s="221"/>
      <c r="G108" s="221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149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ht="20" outlineLevel="1">
      <c r="A109" s="232">
        <v>24</v>
      </c>
      <c r="B109" s="233" t="s">
        <v>263</v>
      </c>
      <c r="C109" s="252" t="s">
        <v>264</v>
      </c>
      <c r="D109" s="234" t="s">
        <v>157</v>
      </c>
      <c r="E109" s="235">
        <v>6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1.83E-2</v>
      </c>
      <c r="O109" s="237">
        <f>ROUND(E109*N109,2)</f>
        <v>0.11</v>
      </c>
      <c r="P109" s="237">
        <v>0</v>
      </c>
      <c r="Q109" s="237">
        <f>ROUND(E109*P109,2)</f>
        <v>0</v>
      </c>
      <c r="R109" s="237" t="s">
        <v>265</v>
      </c>
      <c r="S109" s="237" t="s">
        <v>143</v>
      </c>
      <c r="T109" s="238" t="s">
        <v>143</v>
      </c>
      <c r="U109" s="221">
        <v>0</v>
      </c>
      <c r="V109" s="221">
        <f>ROUND(E109*U109,2)</f>
        <v>0</v>
      </c>
      <c r="W109" s="221"/>
      <c r="X109" s="221" t="s">
        <v>266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267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>
      <c r="A110" s="218"/>
      <c r="B110" s="219"/>
      <c r="C110" s="254" t="s">
        <v>260</v>
      </c>
      <c r="D110" s="223"/>
      <c r="E110" s="224">
        <v>6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149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0" outlineLevel="1">
      <c r="A111" s="232">
        <v>25</v>
      </c>
      <c r="B111" s="233" t="s">
        <v>268</v>
      </c>
      <c r="C111" s="252" t="s">
        <v>269</v>
      </c>
      <c r="D111" s="234" t="s">
        <v>157</v>
      </c>
      <c r="E111" s="235">
        <v>2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21</v>
      </c>
      <c r="M111" s="237">
        <f>G111*(1+L111/100)</f>
        <v>0</v>
      </c>
      <c r="N111" s="237">
        <v>1.84E-2</v>
      </c>
      <c r="O111" s="237">
        <f>ROUND(E111*N111,2)</f>
        <v>0.04</v>
      </c>
      <c r="P111" s="237">
        <v>0</v>
      </c>
      <c r="Q111" s="237">
        <f>ROUND(E111*P111,2)</f>
        <v>0</v>
      </c>
      <c r="R111" s="237" t="s">
        <v>265</v>
      </c>
      <c r="S111" s="237" t="s">
        <v>143</v>
      </c>
      <c r="T111" s="238" t="s">
        <v>143</v>
      </c>
      <c r="U111" s="221">
        <v>0</v>
      </c>
      <c r="V111" s="221">
        <f>ROUND(E111*U111,2)</f>
        <v>0</v>
      </c>
      <c r="W111" s="221"/>
      <c r="X111" s="221" t="s">
        <v>266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267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outlineLevel="1">
      <c r="A112" s="218"/>
      <c r="B112" s="219"/>
      <c r="C112" s="254" t="s">
        <v>270</v>
      </c>
      <c r="D112" s="223"/>
      <c r="E112" s="224">
        <v>2</v>
      </c>
      <c r="F112" s="221"/>
      <c r="G112" s="221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149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0" outlineLevel="1">
      <c r="A113" s="232">
        <v>26</v>
      </c>
      <c r="B113" s="233" t="s">
        <v>271</v>
      </c>
      <c r="C113" s="252" t="s">
        <v>272</v>
      </c>
      <c r="D113" s="234" t="s">
        <v>157</v>
      </c>
      <c r="E113" s="235">
        <v>2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0.02</v>
      </c>
      <c r="O113" s="237">
        <f>ROUND(E113*N113,2)</f>
        <v>0.04</v>
      </c>
      <c r="P113" s="237">
        <v>0</v>
      </c>
      <c r="Q113" s="237">
        <f>ROUND(E113*P113,2)</f>
        <v>0</v>
      </c>
      <c r="R113" s="237" t="s">
        <v>265</v>
      </c>
      <c r="S113" s="237" t="s">
        <v>143</v>
      </c>
      <c r="T113" s="238" t="s">
        <v>143</v>
      </c>
      <c r="U113" s="221">
        <v>0</v>
      </c>
      <c r="V113" s="221">
        <f>ROUND(E113*U113,2)</f>
        <v>0</v>
      </c>
      <c r="W113" s="221"/>
      <c r="X113" s="221" t="s">
        <v>266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267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>
      <c r="A114" s="218"/>
      <c r="B114" s="219"/>
      <c r="C114" s="254" t="s">
        <v>270</v>
      </c>
      <c r="D114" s="223"/>
      <c r="E114" s="224">
        <v>2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149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0" outlineLevel="1">
      <c r="A115" s="232">
        <v>27</v>
      </c>
      <c r="B115" s="233" t="s">
        <v>273</v>
      </c>
      <c r="C115" s="252" t="s">
        <v>274</v>
      </c>
      <c r="D115" s="234" t="s">
        <v>157</v>
      </c>
      <c r="E115" s="235">
        <v>1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2.01E-2</v>
      </c>
      <c r="O115" s="237">
        <f>ROUND(E115*N115,2)</f>
        <v>0.02</v>
      </c>
      <c r="P115" s="237">
        <v>0</v>
      </c>
      <c r="Q115" s="237">
        <f>ROUND(E115*P115,2)</f>
        <v>0</v>
      </c>
      <c r="R115" s="237" t="s">
        <v>265</v>
      </c>
      <c r="S115" s="237" t="s">
        <v>143</v>
      </c>
      <c r="T115" s="238" t="s">
        <v>143</v>
      </c>
      <c r="U115" s="221">
        <v>0</v>
      </c>
      <c r="V115" s="221">
        <f>ROUND(E115*U115,2)</f>
        <v>0</v>
      </c>
      <c r="W115" s="221"/>
      <c r="X115" s="221" t="s">
        <v>266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267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>
      <c r="A116" s="218"/>
      <c r="B116" s="219"/>
      <c r="C116" s="254" t="s">
        <v>262</v>
      </c>
      <c r="D116" s="223"/>
      <c r="E116" s="224">
        <v>1</v>
      </c>
      <c r="F116" s="221"/>
      <c r="G116" s="221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149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13">
      <c r="A117" s="226" t="s">
        <v>137</v>
      </c>
      <c r="B117" s="227" t="s">
        <v>76</v>
      </c>
      <c r="C117" s="251" t="s">
        <v>77</v>
      </c>
      <c r="D117" s="228"/>
      <c r="E117" s="229"/>
      <c r="F117" s="230"/>
      <c r="G117" s="230">
        <f>SUMIF(AG118:AG120,"&lt;&gt;NOR",G118:G120)</f>
        <v>0</v>
      </c>
      <c r="H117" s="230"/>
      <c r="I117" s="230">
        <f>SUM(I118:I120)</f>
        <v>0</v>
      </c>
      <c r="J117" s="230"/>
      <c r="K117" s="230">
        <f>SUM(K118:K120)</f>
        <v>0</v>
      </c>
      <c r="L117" s="230"/>
      <c r="M117" s="230">
        <f>SUM(M118:M120)</f>
        <v>0</v>
      </c>
      <c r="N117" s="230"/>
      <c r="O117" s="230">
        <f>SUM(O118:O120)</f>
        <v>0.02</v>
      </c>
      <c r="P117" s="230"/>
      <c r="Q117" s="230">
        <f>SUM(Q118:Q120)</f>
        <v>0</v>
      </c>
      <c r="R117" s="230"/>
      <c r="S117" s="230"/>
      <c r="T117" s="231"/>
      <c r="U117" s="225"/>
      <c r="V117" s="225">
        <f>SUM(V118:V120)</f>
        <v>2.72</v>
      </c>
      <c r="W117" s="225"/>
      <c r="X117" s="225"/>
      <c r="AG117" t="s">
        <v>138</v>
      </c>
    </row>
    <row r="118" spans="1:60" outlineLevel="1">
      <c r="A118" s="232">
        <v>28</v>
      </c>
      <c r="B118" s="233" t="s">
        <v>275</v>
      </c>
      <c r="C118" s="252" t="s">
        <v>276</v>
      </c>
      <c r="D118" s="234" t="s">
        <v>164</v>
      </c>
      <c r="E118" s="235">
        <v>12.96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7">
        <v>1.58E-3</v>
      </c>
      <c r="O118" s="237">
        <f>ROUND(E118*N118,2)</f>
        <v>0.02</v>
      </c>
      <c r="P118" s="237">
        <v>0</v>
      </c>
      <c r="Q118" s="237">
        <f>ROUND(E118*P118,2)</f>
        <v>0</v>
      </c>
      <c r="R118" s="237"/>
      <c r="S118" s="237" t="s">
        <v>143</v>
      </c>
      <c r="T118" s="238" t="s">
        <v>143</v>
      </c>
      <c r="U118" s="221">
        <v>0.21</v>
      </c>
      <c r="V118" s="221">
        <f>ROUND(E118*U118,2)</f>
        <v>2.72</v>
      </c>
      <c r="W118" s="221"/>
      <c r="X118" s="221" t="s">
        <v>144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180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>
      <c r="A119" s="218"/>
      <c r="B119" s="219"/>
      <c r="C119" s="254" t="s">
        <v>277</v>
      </c>
      <c r="D119" s="223"/>
      <c r="E119" s="224">
        <v>6.86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149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>
      <c r="A120" s="218"/>
      <c r="B120" s="219"/>
      <c r="C120" s="254" t="s">
        <v>278</v>
      </c>
      <c r="D120" s="223"/>
      <c r="E120" s="224">
        <v>6.1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149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ht="13">
      <c r="A121" s="226" t="s">
        <v>137</v>
      </c>
      <c r="B121" s="227" t="s">
        <v>78</v>
      </c>
      <c r="C121" s="251" t="s">
        <v>79</v>
      </c>
      <c r="D121" s="228"/>
      <c r="E121" s="229"/>
      <c r="F121" s="230"/>
      <c r="G121" s="230">
        <f>SUMIF(AG122:AG124,"&lt;&gt;NOR",G122:G124)</f>
        <v>0</v>
      </c>
      <c r="H121" s="230"/>
      <c r="I121" s="230">
        <f>SUM(I122:I124)</f>
        <v>0</v>
      </c>
      <c r="J121" s="230"/>
      <c r="K121" s="230">
        <f>SUM(K122:K124)</f>
        <v>0</v>
      </c>
      <c r="L121" s="230"/>
      <c r="M121" s="230">
        <f>SUM(M122:M124)</f>
        <v>0</v>
      </c>
      <c r="N121" s="230"/>
      <c r="O121" s="230">
        <f>SUM(O122:O124)</f>
        <v>0</v>
      </c>
      <c r="P121" s="230"/>
      <c r="Q121" s="230">
        <f>SUM(Q122:Q124)</f>
        <v>0</v>
      </c>
      <c r="R121" s="230"/>
      <c r="S121" s="230"/>
      <c r="T121" s="231"/>
      <c r="U121" s="225"/>
      <c r="V121" s="225">
        <f>SUM(V122:V124)</f>
        <v>11.45</v>
      </c>
      <c r="W121" s="225"/>
      <c r="X121" s="225"/>
      <c r="AG121" t="s">
        <v>138</v>
      </c>
    </row>
    <row r="122" spans="1:60" outlineLevel="1">
      <c r="A122" s="232">
        <v>29</v>
      </c>
      <c r="B122" s="233" t="s">
        <v>279</v>
      </c>
      <c r="C122" s="252" t="s">
        <v>280</v>
      </c>
      <c r="D122" s="234" t="s">
        <v>164</v>
      </c>
      <c r="E122" s="235">
        <v>36.935499999999998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21</v>
      </c>
      <c r="M122" s="237">
        <f>G122*(1+L122/100)</f>
        <v>0</v>
      </c>
      <c r="N122" s="237">
        <v>4.0000000000000003E-5</v>
      </c>
      <c r="O122" s="237">
        <f>ROUND(E122*N122,2)</f>
        <v>0</v>
      </c>
      <c r="P122" s="237">
        <v>0</v>
      </c>
      <c r="Q122" s="237">
        <f>ROUND(E122*P122,2)</f>
        <v>0</v>
      </c>
      <c r="R122" s="237"/>
      <c r="S122" s="237" t="s">
        <v>281</v>
      </c>
      <c r="T122" s="238" t="s">
        <v>282</v>
      </c>
      <c r="U122" s="221">
        <v>0.31</v>
      </c>
      <c r="V122" s="221">
        <f>ROUND(E122*U122,2)</f>
        <v>11.45</v>
      </c>
      <c r="W122" s="221"/>
      <c r="X122" s="221" t="s">
        <v>144</v>
      </c>
      <c r="Y122" s="211"/>
      <c r="Z122" s="211"/>
      <c r="AA122" s="211"/>
      <c r="AB122" s="211"/>
      <c r="AC122" s="211"/>
      <c r="AD122" s="211"/>
      <c r="AE122" s="211"/>
      <c r="AF122" s="211"/>
      <c r="AG122" s="211" t="s">
        <v>145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ht="30.5" outlineLevel="1">
      <c r="A123" s="218"/>
      <c r="B123" s="219"/>
      <c r="C123" s="255" t="s">
        <v>283</v>
      </c>
      <c r="D123" s="240"/>
      <c r="E123" s="240"/>
      <c r="F123" s="240"/>
      <c r="G123" s="240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160</v>
      </c>
      <c r="AH123" s="211"/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41" t="str">
        <f>C123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123" s="211"/>
      <c r="BC123" s="211"/>
      <c r="BD123" s="211"/>
      <c r="BE123" s="211"/>
      <c r="BF123" s="211"/>
      <c r="BG123" s="211"/>
      <c r="BH123" s="211"/>
    </row>
    <row r="124" spans="1:60" outlineLevel="1">
      <c r="A124" s="218"/>
      <c r="B124" s="219"/>
      <c r="C124" s="254" t="s">
        <v>284</v>
      </c>
      <c r="D124" s="223"/>
      <c r="E124" s="224">
        <v>36.935499999999998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149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13">
      <c r="A125" s="226" t="s">
        <v>137</v>
      </c>
      <c r="B125" s="227" t="s">
        <v>80</v>
      </c>
      <c r="C125" s="251" t="s">
        <v>81</v>
      </c>
      <c r="D125" s="228"/>
      <c r="E125" s="229"/>
      <c r="F125" s="230"/>
      <c r="G125" s="230">
        <f>SUMIF(AG126:AG188,"&lt;&gt;NOR",G126:G188)</f>
        <v>0</v>
      </c>
      <c r="H125" s="230"/>
      <c r="I125" s="230">
        <f>SUM(I126:I188)</f>
        <v>0</v>
      </c>
      <c r="J125" s="230"/>
      <c r="K125" s="230">
        <f>SUM(K126:K188)</f>
        <v>0</v>
      </c>
      <c r="L125" s="230"/>
      <c r="M125" s="230">
        <f>SUM(M126:M188)</f>
        <v>0</v>
      </c>
      <c r="N125" s="230"/>
      <c r="O125" s="230">
        <f>SUM(O126:O188)</f>
        <v>0.04</v>
      </c>
      <c r="P125" s="230"/>
      <c r="Q125" s="230">
        <f>SUM(Q126:Q188)</f>
        <v>23.86</v>
      </c>
      <c r="R125" s="230"/>
      <c r="S125" s="230"/>
      <c r="T125" s="231"/>
      <c r="U125" s="225"/>
      <c r="V125" s="225">
        <f>SUM(V126:V188)</f>
        <v>117.02</v>
      </c>
      <c r="W125" s="225"/>
      <c r="X125" s="225"/>
      <c r="AG125" t="s">
        <v>138</v>
      </c>
    </row>
    <row r="126" spans="1:60" outlineLevel="1">
      <c r="A126" s="232">
        <v>30</v>
      </c>
      <c r="B126" s="233" t="s">
        <v>285</v>
      </c>
      <c r="C126" s="252" t="s">
        <v>286</v>
      </c>
      <c r="D126" s="234" t="s">
        <v>164</v>
      </c>
      <c r="E126" s="235">
        <v>26.995000000000001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7">
        <v>6.7000000000000002E-4</v>
      </c>
      <c r="O126" s="237">
        <f>ROUND(E126*N126,2)</f>
        <v>0.02</v>
      </c>
      <c r="P126" s="237">
        <v>0.13400000000000001</v>
      </c>
      <c r="Q126" s="237">
        <f>ROUND(E126*P126,2)</f>
        <v>3.62</v>
      </c>
      <c r="R126" s="237" t="s">
        <v>287</v>
      </c>
      <c r="S126" s="237" t="s">
        <v>143</v>
      </c>
      <c r="T126" s="238" t="s">
        <v>143</v>
      </c>
      <c r="U126" s="221">
        <v>0.20699999999999999</v>
      </c>
      <c r="V126" s="221">
        <f>ROUND(E126*U126,2)</f>
        <v>5.59</v>
      </c>
      <c r="W126" s="221"/>
      <c r="X126" s="221" t="s">
        <v>144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180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0.5" outlineLevel="1">
      <c r="A127" s="218"/>
      <c r="B127" s="219"/>
      <c r="C127" s="253" t="s">
        <v>288</v>
      </c>
      <c r="D127" s="239"/>
      <c r="E127" s="239"/>
      <c r="F127" s="239"/>
      <c r="G127" s="239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147</v>
      </c>
      <c r="AH127" s="211"/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41" t="str">
        <f>C127</f>
        <v>nebo vybourání otvorů průřezové plochy přes 4 m2 v příčkách, včetně pomocného lešení o výšce podlahy do 1900 mm a pro zatížení do 1,5 kPa  (150 kg/m2),</v>
      </c>
      <c r="BB127" s="211"/>
      <c r="BC127" s="211"/>
      <c r="BD127" s="211"/>
      <c r="BE127" s="211"/>
      <c r="BF127" s="211"/>
      <c r="BG127" s="211"/>
      <c r="BH127" s="211"/>
    </row>
    <row r="128" spans="1:60" outlineLevel="1">
      <c r="A128" s="218"/>
      <c r="B128" s="219"/>
      <c r="C128" s="254" t="s">
        <v>289</v>
      </c>
      <c r="D128" s="223"/>
      <c r="E128" s="224">
        <v>34.195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149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>
      <c r="A129" s="218"/>
      <c r="B129" s="219"/>
      <c r="C129" s="254" t="s">
        <v>290</v>
      </c>
      <c r="D129" s="223"/>
      <c r="E129" s="224">
        <v>-7.2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149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>
      <c r="A130" s="232">
        <v>31</v>
      </c>
      <c r="B130" s="233" t="s">
        <v>291</v>
      </c>
      <c r="C130" s="252" t="s">
        <v>292</v>
      </c>
      <c r="D130" s="234" t="s">
        <v>164</v>
      </c>
      <c r="E130" s="235">
        <v>3.415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7">
        <v>6.7000000000000002E-4</v>
      </c>
      <c r="O130" s="237">
        <f>ROUND(E130*N130,2)</f>
        <v>0</v>
      </c>
      <c r="P130" s="237">
        <v>5.5E-2</v>
      </c>
      <c r="Q130" s="237">
        <f>ROUND(E130*P130,2)</f>
        <v>0.19</v>
      </c>
      <c r="R130" s="237" t="s">
        <v>287</v>
      </c>
      <c r="S130" s="237" t="s">
        <v>143</v>
      </c>
      <c r="T130" s="238" t="s">
        <v>143</v>
      </c>
      <c r="U130" s="221">
        <v>0.38</v>
      </c>
      <c r="V130" s="221">
        <f>ROUND(E130*U130,2)</f>
        <v>1.3</v>
      </c>
      <c r="W130" s="221"/>
      <c r="X130" s="221" t="s">
        <v>144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145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>
      <c r="A131" s="218"/>
      <c r="B131" s="219"/>
      <c r="C131" s="253" t="s">
        <v>293</v>
      </c>
      <c r="D131" s="239"/>
      <c r="E131" s="239"/>
      <c r="F131" s="239"/>
      <c r="G131" s="239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147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41" t="str">
        <f>C131</f>
        <v>nebo vybourání otvorů jakýchkoliv rozměrů, včetně pomocného lešení o výšce podlahy do 1900 mm a pro zatížení do 1,5 kPa  (150 kg/m2),</v>
      </c>
      <c r="BB131" s="211"/>
      <c r="BC131" s="211"/>
      <c r="BD131" s="211"/>
      <c r="BE131" s="211"/>
      <c r="BF131" s="211"/>
      <c r="BG131" s="211"/>
      <c r="BH131" s="211"/>
    </row>
    <row r="132" spans="1:60" outlineLevel="1">
      <c r="A132" s="218"/>
      <c r="B132" s="219"/>
      <c r="C132" s="254" t="s">
        <v>294</v>
      </c>
      <c r="D132" s="223"/>
      <c r="E132" s="224">
        <v>3.415</v>
      </c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149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0" outlineLevel="1">
      <c r="A133" s="232">
        <v>32</v>
      </c>
      <c r="B133" s="233" t="s">
        <v>295</v>
      </c>
      <c r="C133" s="252" t="s">
        <v>296</v>
      </c>
      <c r="D133" s="234" t="s">
        <v>164</v>
      </c>
      <c r="E133" s="235">
        <v>3.9649999999999999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37">
        <v>3.3E-4</v>
      </c>
      <c r="O133" s="237">
        <f>ROUND(E133*N133,2)</f>
        <v>0</v>
      </c>
      <c r="P133" s="237">
        <v>1.183E-2</v>
      </c>
      <c r="Q133" s="237">
        <f>ROUND(E133*P133,2)</f>
        <v>0.05</v>
      </c>
      <c r="R133" s="237" t="s">
        <v>287</v>
      </c>
      <c r="S133" s="237" t="s">
        <v>143</v>
      </c>
      <c r="T133" s="238" t="s">
        <v>143</v>
      </c>
      <c r="U133" s="221">
        <v>0.35</v>
      </c>
      <c r="V133" s="221">
        <f>ROUND(E133*U133,2)</f>
        <v>1.39</v>
      </c>
      <c r="W133" s="221"/>
      <c r="X133" s="221" t="s">
        <v>144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145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>
      <c r="A134" s="218"/>
      <c r="B134" s="219"/>
      <c r="C134" s="254" t="s">
        <v>297</v>
      </c>
      <c r="D134" s="223"/>
      <c r="E134" s="224">
        <v>3.9649999999999999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149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>
      <c r="A135" s="232">
        <v>33</v>
      </c>
      <c r="B135" s="233" t="s">
        <v>298</v>
      </c>
      <c r="C135" s="252" t="s">
        <v>299</v>
      </c>
      <c r="D135" s="234" t="s">
        <v>141</v>
      </c>
      <c r="E135" s="235">
        <v>4.4999999999999998E-2</v>
      </c>
      <c r="F135" s="236"/>
      <c r="G135" s="237">
        <f>ROUND(E135*F135,2)</f>
        <v>0</v>
      </c>
      <c r="H135" s="236"/>
      <c r="I135" s="237">
        <f>ROUND(E135*H135,2)</f>
        <v>0</v>
      </c>
      <c r="J135" s="236"/>
      <c r="K135" s="237">
        <f>ROUND(E135*J135,2)</f>
        <v>0</v>
      </c>
      <c r="L135" s="237">
        <v>21</v>
      </c>
      <c r="M135" s="237">
        <f>G135*(1+L135/100)</f>
        <v>0</v>
      </c>
      <c r="N135" s="237">
        <v>1.7989999999999999E-2</v>
      </c>
      <c r="O135" s="237">
        <f>ROUND(E135*N135,2)</f>
        <v>0</v>
      </c>
      <c r="P135" s="237">
        <v>2.4</v>
      </c>
      <c r="Q135" s="237">
        <f>ROUND(E135*P135,2)</f>
        <v>0.11</v>
      </c>
      <c r="R135" s="237" t="s">
        <v>287</v>
      </c>
      <c r="S135" s="237" t="s">
        <v>143</v>
      </c>
      <c r="T135" s="238" t="s">
        <v>143</v>
      </c>
      <c r="U135" s="221">
        <v>12.817</v>
      </c>
      <c r="V135" s="221">
        <f>ROUND(E135*U135,2)</f>
        <v>0.57999999999999996</v>
      </c>
      <c r="W135" s="221"/>
      <c r="X135" s="221" t="s">
        <v>144</v>
      </c>
      <c r="Y135" s="211"/>
      <c r="Z135" s="211"/>
      <c r="AA135" s="211"/>
      <c r="AB135" s="211"/>
      <c r="AC135" s="211"/>
      <c r="AD135" s="211"/>
      <c r="AE135" s="211"/>
      <c r="AF135" s="211"/>
      <c r="AG135" s="211" t="s">
        <v>145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>
      <c r="A136" s="218"/>
      <c r="B136" s="219"/>
      <c r="C136" s="253" t="s">
        <v>300</v>
      </c>
      <c r="D136" s="239"/>
      <c r="E136" s="239"/>
      <c r="F136" s="239"/>
      <c r="G136" s="239"/>
      <c r="H136" s="221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147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41" t="str">
        <f>C136</f>
        <v>uložených ve zdivu, včetně pomocného lešení o výšce podlahy do 1900 mm a pro zatížení do 1,5 kPa  (150 kg/m2),</v>
      </c>
      <c r="BB136" s="211"/>
      <c r="BC136" s="211"/>
      <c r="BD136" s="211"/>
      <c r="BE136" s="211"/>
      <c r="BF136" s="211"/>
      <c r="BG136" s="211"/>
      <c r="BH136" s="211"/>
    </row>
    <row r="137" spans="1:60" outlineLevel="1">
      <c r="A137" s="218"/>
      <c r="B137" s="219"/>
      <c r="C137" s="254" t="s">
        <v>301</v>
      </c>
      <c r="D137" s="223"/>
      <c r="E137" s="224">
        <v>4.4999999999999998E-2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149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ht="20" outlineLevel="1">
      <c r="A138" s="232">
        <v>34</v>
      </c>
      <c r="B138" s="233" t="s">
        <v>302</v>
      </c>
      <c r="C138" s="252" t="s">
        <v>303</v>
      </c>
      <c r="D138" s="234" t="s">
        <v>164</v>
      </c>
      <c r="E138" s="235">
        <v>0.5</v>
      </c>
      <c r="F138" s="236"/>
      <c r="G138" s="237">
        <f>ROUND(E138*F138,2)</f>
        <v>0</v>
      </c>
      <c r="H138" s="236"/>
      <c r="I138" s="237">
        <f>ROUND(E138*H138,2)</f>
        <v>0</v>
      </c>
      <c r="J138" s="236"/>
      <c r="K138" s="237">
        <f>ROUND(E138*J138,2)</f>
        <v>0</v>
      </c>
      <c r="L138" s="237">
        <v>21</v>
      </c>
      <c r="M138" s="237">
        <f>G138*(1+L138/100)</f>
        <v>0</v>
      </c>
      <c r="N138" s="237">
        <v>0</v>
      </c>
      <c r="O138" s="237">
        <f>ROUND(E138*N138,2)</f>
        <v>0</v>
      </c>
      <c r="P138" s="237">
        <v>5.5E-2</v>
      </c>
      <c r="Q138" s="237">
        <f>ROUND(E138*P138,2)</f>
        <v>0.03</v>
      </c>
      <c r="R138" s="237" t="s">
        <v>287</v>
      </c>
      <c r="S138" s="237" t="s">
        <v>143</v>
      </c>
      <c r="T138" s="238" t="s">
        <v>143</v>
      </c>
      <c r="U138" s="221">
        <v>0.43</v>
      </c>
      <c r="V138" s="221">
        <f>ROUND(E138*U138,2)</f>
        <v>0.22</v>
      </c>
      <c r="W138" s="221"/>
      <c r="X138" s="221" t="s">
        <v>144</v>
      </c>
      <c r="Y138" s="211"/>
      <c r="Z138" s="211"/>
      <c r="AA138" s="211"/>
      <c r="AB138" s="211"/>
      <c r="AC138" s="211"/>
      <c r="AD138" s="211"/>
      <c r="AE138" s="211"/>
      <c r="AF138" s="211"/>
      <c r="AG138" s="211" t="s">
        <v>145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0.5" outlineLevel="1">
      <c r="A139" s="218"/>
      <c r="B139" s="219"/>
      <c r="C139" s="253" t="s">
        <v>304</v>
      </c>
      <c r="D139" s="239"/>
      <c r="E139" s="239"/>
      <c r="F139" s="239"/>
      <c r="G139" s="239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147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41" t="str">
        <f>C139</f>
        <v>bez odstupu, po hrubém vybourání otvorů v jakémkoliv zdivu cihelném, včetně pomocného lešení o výšce podlahy do 1900 mm a pro zatížení do 1,5 kPa  (150 kg/m2),</v>
      </c>
      <c r="BB139" s="211"/>
      <c r="BC139" s="211"/>
      <c r="BD139" s="211"/>
      <c r="BE139" s="211"/>
      <c r="BF139" s="211"/>
      <c r="BG139" s="211"/>
      <c r="BH139" s="211"/>
    </row>
    <row r="140" spans="1:60" outlineLevel="1">
      <c r="A140" s="218"/>
      <c r="B140" s="219"/>
      <c r="C140" s="254" t="s">
        <v>305</v>
      </c>
      <c r="D140" s="223"/>
      <c r="E140" s="224">
        <v>0.5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149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0" outlineLevel="1">
      <c r="A141" s="232">
        <v>35</v>
      </c>
      <c r="B141" s="233" t="s">
        <v>306</v>
      </c>
      <c r="C141" s="252" t="s">
        <v>307</v>
      </c>
      <c r="D141" s="234" t="s">
        <v>185</v>
      </c>
      <c r="E141" s="235">
        <v>2.4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21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4.2000000000000003E-2</v>
      </c>
      <c r="Q141" s="237">
        <f>ROUND(E141*P141,2)</f>
        <v>0.1</v>
      </c>
      <c r="R141" s="237" t="s">
        <v>287</v>
      </c>
      <c r="S141" s="237" t="s">
        <v>143</v>
      </c>
      <c r="T141" s="238" t="s">
        <v>143</v>
      </c>
      <c r="U141" s="221">
        <v>0.71499999999999997</v>
      </c>
      <c r="V141" s="221">
        <f>ROUND(E141*U141,2)</f>
        <v>1.72</v>
      </c>
      <c r="W141" s="221"/>
      <c r="X141" s="221" t="s">
        <v>144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180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>
      <c r="A142" s="218"/>
      <c r="B142" s="219"/>
      <c r="C142" s="254" t="s">
        <v>308</v>
      </c>
      <c r="D142" s="223"/>
      <c r="E142" s="224">
        <v>2.4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149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>
      <c r="A143" s="232">
        <v>36</v>
      </c>
      <c r="B143" s="233" t="s">
        <v>309</v>
      </c>
      <c r="C143" s="252" t="s">
        <v>310</v>
      </c>
      <c r="D143" s="234" t="s">
        <v>164</v>
      </c>
      <c r="E143" s="235">
        <v>33.287999999999997</v>
      </c>
      <c r="F143" s="236"/>
      <c r="G143" s="237">
        <f>ROUND(E143*F143,2)</f>
        <v>0</v>
      </c>
      <c r="H143" s="236"/>
      <c r="I143" s="237">
        <f>ROUND(E143*H143,2)</f>
        <v>0</v>
      </c>
      <c r="J143" s="236"/>
      <c r="K143" s="237">
        <f>ROUND(E143*J143,2)</f>
        <v>0</v>
      </c>
      <c r="L143" s="237">
        <v>21</v>
      </c>
      <c r="M143" s="237">
        <f>G143*(1+L143/100)</f>
        <v>0</v>
      </c>
      <c r="N143" s="237">
        <v>0</v>
      </c>
      <c r="O143" s="237">
        <f>ROUND(E143*N143,2)</f>
        <v>0</v>
      </c>
      <c r="P143" s="237">
        <v>2.546E-2</v>
      </c>
      <c r="Q143" s="237">
        <f>ROUND(E143*P143,2)</f>
        <v>0.85</v>
      </c>
      <c r="R143" s="237" t="s">
        <v>287</v>
      </c>
      <c r="S143" s="237" t="s">
        <v>143</v>
      </c>
      <c r="T143" s="238" t="s">
        <v>143</v>
      </c>
      <c r="U143" s="221">
        <v>0.13</v>
      </c>
      <c r="V143" s="221">
        <f>ROUND(E143*U143,2)</f>
        <v>4.33</v>
      </c>
      <c r="W143" s="221"/>
      <c r="X143" s="221" t="s">
        <v>144</v>
      </c>
      <c r="Y143" s="211"/>
      <c r="Z143" s="211"/>
      <c r="AA143" s="211"/>
      <c r="AB143" s="211"/>
      <c r="AC143" s="211"/>
      <c r="AD143" s="211"/>
      <c r="AE143" s="211"/>
      <c r="AF143" s="211"/>
      <c r="AG143" s="211" t="s">
        <v>145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>
      <c r="A144" s="218"/>
      <c r="B144" s="219"/>
      <c r="C144" s="254" t="s">
        <v>193</v>
      </c>
      <c r="D144" s="223"/>
      <c r="E144" s="224">
        <v>3.6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149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>
      <c r="A145" s="218"/>
      <c r="B145" s="219"/>
      <c r="C145" s="254" t="s">
        <v>311</v>
      </c>
      <c r="D145" s="223"/>
      <c r="E145" s="224">
        <v>7.2504999999999997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149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>
      <c r="A146" s="218"/>
      <c r="B146" s="219"/>
      <c r="C146" s="254" t="s">
        <v>195</v>
      </c>
      <c r="D146" s="223"/>
      <c r="E146" s="224">
        <v>5.9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149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>
      <c r="A147" s="218"/>
      <c r="B147" s="219"/>
      <c r="C147" s="254" t="s">
        <v>196</v>
      </c>
      <c r="D147" s="223"/>
      <c r="E147" s="224">
        <v>13.637499999999999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149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>
      <c r="A148" s="218"/>
      <c r="B148" s="219"/>
      <c r="C148" s="254" t="s">
        <v>197</v>
      </c>
      <c r="D148" s="223"/>
      <c r="E148" s="224">
        <v>2.9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149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>
      <c r="A149" s="232">
        <v>37</v>
      </c>
      <c r="B149" s="233" t="s">
        <v>312</v>
      </c>
      <c r="C149" s="252" t="s">
        <v>313</v>
      </c>
      <c r="D149" s="234" t="s">
        <v>141</v>
      </c>
      <c r="E149" s="235">
        <v>2.8088299999999999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21</v>
      </c>
      <c r="M149" s="237">
        <f>G149*(1+L149/100)</f>
        <v>0</v>
      </c>
      <c r="N149" s="237">
        <v>0</v>
      </c>
      <c r="O149" s="237">
        <f>ROUND(E149*N149,2)</f>
        <v>0</v>
      </c>
      <c r="P149" s="237">
        <v>2.2000000000000002</v>
      </c>
      <c r="Q149" s="237">
        <f>ROUND(E149*P149,2)</f>
        <v>6.18</v>
      </c>
      <c r="R149" s="237"/>
      <c r="S149" s="237" t="s">
        <v>143</v>
      </c>
      <c r="T149" s="238" t="s">
        <v>143</v>
      </c>
      <c r="U149" s="221">
        <v>10.88</v>
      </c>
      <c r="V149" s="221">
        <f>ROUND(E149*U149,2)</f>
        <v>30.56</v>
      </c>
      <c r="W149" s="221"/>
      <c r="X149" s="221" t="s">
        <v>144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180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>
      <c r="A150" s="218"/>
      <c r="B150" s="219"/>
      <c r="C150" s="254" t="s">
        <v>245</v>
      </c>
      <c r="D150" s="223"/>
      <c r="E150" s="224">
        <v>2.7115</v>
      </c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149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>
      <c r="A151" s="218"/>
      <c r="B151" s="219"/>
      <c r="C151" s="254" t="s">
        <v>314</v>
      </c>
      <c r="D151" s="223"/>
      <c r="E151" s="224">
        <v>9.733E-2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149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>
      <c r="A152" s="232">
        <v>38</v>
      </c>
      <c r="B152" s="233" t="s">
        <v>315</v>
      </c>
      <c r="C152" s="252" t="s">
        <v>316</v>
      </c>
      <c r="D152" s="234" t="s">
        <v>164</v>
      </c>
      <c r="E152" s="235">
        <v>31.9</v>
      </c>
      <c r="F152" s="236"/>
      <c r="G152" s="237">
        <f>ROUND(E152*F152,2)</f>
        <v>0</v>
      </c>
      <c r="H152" s="236"/>
      <c r="I152" s="237">
        <f>ROUND(E152*H152,2)</f>
        <v>0</v>
      </c>
      <c r="J152" s="236"/>
      <c r="K152" s="237">
        <f>ROUND(E152*J152,2)</f>
        <v>0</v>
      </c>
      <c r="L152" s="237">
        <v>21</v>
      </c>
      <c r="M152" s="237">
        <f>G152*(1+L152/100)</f>
        <v>0</v>
      </c>
      <c r="N152" s="237">
        <v>0</v>
      </c>
      <c r="O152" s="237">
        <f>ROUND(E152*N152,2)</f>
        <v>0</v>
      </c>
      <c r="P152" s="237">
        <v>0.02</v>
      </c>
      <c r="Q152" s="237">
        <f>ROUND(E152*P152,2)</f>
        <v>0.64</v>
      </c>
      <c r="R152" s="237"/>
      <c r="S152" s="237" t="s">
        <v>143</v>
      </c>
      <c r="T152" s="238" t="s">
        <v>143</v>
      </c>
      <c r="U152" s="221">
        <v>0.15</v>
      </c>
      <c r="V152" s="221">
        <f>ROUND(E152*U152,2)</f>
        <v>4.79</v>
      </c>
      <c r="W152" s="221"/>
      <c r="X152" s="221" t="s">
        <v>144</v>
      </c>
      <c r="Y152" s="211"/>
      <c r="Z152" s="211"/>
      <c r="AA152" s="211"/>
      <c r="AB152" s="211"/>
      <c r="AC152" s="211"/>
      <c r="AD152" s="211"/>
      <c r="AE152" s="211"/>
      <c r="AF152" s="211"/>
      <c r="AG152" s="211" t="s">
        <v>180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>
      <c r="A153" s="218"/>
      <c r="B153" s="219"/>
      <c r="C153" s="254" t="s">
        <v>317</v>
      </c>
      <c r="D153" s="223"/>
      <c r="E153" s="224">
        <v>31.9</v>
      </c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149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>
      <c r="A154" s="232">
        <v>39</v>
      </c>
      <c r="B154" s="233" t="s">
        <v>318</v>
      </c>
      <c r="C154" s="252" t="s">
        <v>319</v>
      </c>
      <c r="D154" s="234" t="s">
        <v>157</v>
      </c>
      <c r="E154" s="235">
        <v>11</v>
      </c>
      <c r="F154" s="236"/>
      <c r="G154" s="237">
        <f>ROUND(E154*F154,2)</f>
        <v>0</v>
      </c>
      <c r="H154" s="236"/>
      <c r="I154" s="237">
        <f>ROUND(E154*H154,2)</f>
        <v>0</v>
      </c>
      <c r="J154" s="236"/>
      <c r="K154" s="237">
        <f>ROUND(E154*J154,2)</f>
        <v>0</v>
      </c>
      <c r="L154" s="237">
        <v>21</v>
      </c>
      <c r="M154" s="237">
        <f>G154*(1+L154/100)</f>
        <v>0</v>
      </c>
      <c r="N154" s="237">
        <v>0</v>
      </c>
      <c r="O154" s="237">
        <f>ROUND(E154*N154,2)</f>
        <v>0</v>
      </c>
      <c r="P154" s="237">
        <v>0</v>
      </c>
      <c r="Q154" s="237">
        <f>ROUND(E154*P154,2)</f>
        <v>0</v>
      </c>
      <c r="R154" s="237"/>
      <c r="S154" s="237" t="s">
        <v>143</v>
      </c>
      <c r="T154" s="238" t="s">
        <v>143</v>
      </c>
      <c r="U154" s="221">
        <v>0.05</v>
      </c>
      <c r="V154" s="221">
        <f>ROUND(E154*U154,2)</f>
        <v>0.55000000000000004</v>
      </c>
      <c r="W154" s="221"/>
      <c r="X154" s="221" t="s">
        <v>144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180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>
      <c r="A155" s="218"/>
      <c r="B155" s="219"/>
      <c r="C155" s="254" t="s">
        <v>320</v>
      </c>
      <c r="D155" s="223"/>
      <c r="E155" s="224">
        <v>7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149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>
      <c r="A156" s="218"/>
      <c r="B156" s="219"/>
      <c r="C156" s="254" t="s">
        <v>321</v>
      </c>
      <c r="D156" s="223"/>
      <c r="E156" s="224">
        <v>3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149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>
      <c r="A157" s="218"/>
      <c r="B157" s="219"/>
      <c r="C157" s="254" t="s">
        <v>262</v>
      </c>
      <c r="D157" s="223"/>
      <c r="E157" s="224">
        <v>1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149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>
      <c r="A158" s="232">
        <v>40</v>
      </c>
      <c r="B158" s="233" t="s">
        <v>322</v>
      </c>
      <c r="C158" s="252" t="s">
        <v>323</v>
      </c>
      <c r="D158" s="234" t="s">
        <v>164</v>
      </c>
      <c r="E158" s="235">
        <v>15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21</v>
      </c>
      <c r="M158" s="237">
        <f>G158*(1+L158/100)</f>
        <v>0</v>
      </c>
      <c r="N158" s="237">
        <v>1.17E-3</v>
      </c>
      <c r="O158" s="237">
        <f>ROUND(E158*N158,2)</f>
        <v>0.02</v>
      </c>
      <c r="P158" s="237">
        <v>7.5999999999999998E-2</v>
      </c>
      <c r="Q158" s="237">
        <f>ROUND(E158*P158,2)</f>
        <v>1.1399999999999999</v>
      </c>
      <c r="R158" s="237"/>
      <c r="S158" s="237" t="s">
        <v>143</v>
      </c>
      <c r="T158" s="238" t="s">
        <v>143</v>
      </c>
      <c r="U158" s="221">
        <v>0.94</v>
      </c>
      <c r="V158" s="221">
        <f>ROUND(E158*U158,2)</f>
        <v>14.1</v>
      </c>
      <c r="W158" s="221"/>
      <c r="X158" s="221" t="s">
        <v>144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180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>
      <c r="A159" s="218"/>
      <c r="B159" s="219"/>
      <c r="C159" s="254" t="s">
        <v>324</v>
      </c>
      <c r="D159" s="223"/>
      <c r="E159" s="224">
        <v>8.4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149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>
      <c r="A160" s="218"/>
      <c r="B160" s="219"/>
      <c r="C160" s="254" t="s">
        <v>325</v>
      </c>
      <c r="D160" s="223"/>
      <c r="E160" s="224">
        <v>4.8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149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>
      <c r="A161" s="218"/>
      <c r="B161" s="219"/>
      <c r="C161" s="254" t="s">
        <v>326</v>
      </c>
      <c r="D161" s="223"/>
      <c r="E161" s="224">
        <v>1.8</v>
      </c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149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>
      <c r="A162" s="232">
        <v>41</v>
      </c>
      <c r="B162" s="233" t="s">
        <v>327</v>
      </c>
      <c r="C162" s="252" t="s">
        <v>328</v>
      </c>
      <c r="D162" s="234" t="s">
        <v>141</v>
      </c>
      <c r="E162" s="235">
        <v>0.1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21</v>
      </c>
      <c r="M162" s="237">
        <f>G162*(1+L162/100)</f>
        <v>0</v>
      </c>
      <c r="N162" s="237">
        <v>1.82E-3</v>
      </c>
      <c r="O162" s="237">
        <f>ROUND(E162*N162,2)</f>
        <v>0</v>
      </c>
      <c r="P162" s="237">
        <v>1.8</v>
      </c>
      <c r="Q162" s="237">
        <f>ROUND(E162*P162,2)</f>
        <v>0.18</v>
      </c>
      <c r="R162" s="237"/>
      <c r="S162" s="237" t="s">
        <v>143</v>
      </c>
      <c r="T162" s="238" t="s">
        <v>143</v>
      </c>
      <c r="U162" s="221">
        <v>5.016</v>
      </c>
      <c r="V162" s="221">
        <f>ROUND(E162*U162,2)</f>
        <v>0.5</v>
      </c>
      <c r="W162" s="221"/>
      <c r="X162" s="221" t="s">
        <v>144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180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>
      <c r="A163" s="218"/>
      <c r="B163" s="219"/>
      <c r="C163" s="255" t="s">
        <v>329</v>
      </c>
      <c r="D163" s="240"/>
      <c r="E163" s="240"/>
      <c r="F163" s="240"/>
      <c r="G163" s="240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160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>
      <c r="A164" s="218"/>
      <c r="B164" s="219"/>
      <c r="C164" s="254" t="s">
        <v>330</v>
      </c>
      <c r="D164" s="223"/>
      <c r="E164" s="224">
        <v>0.1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149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>
      <c r="A165" s="232">
        <v>42</v>
      </c>
      <c r="B165" s="233" t="s">
        <v>331</v>
      </c>
      <c r="C165" s="252" t="s">
        <v>332</v>
      </c>
      <c r="D165" s="234" t="s">
        <v>164</v>
      </c>
      <c r="E165" s="235">
        <v>67.596500000000006</v>
      </c>
      <c r="F165" s="236"/>
      <c r="G165" s="237">
        <f>ROUND(E165*F165,2)</f>
        <v>0</v>
      </c>
      <c r="H165" s="236"/>
      <c r="I165" s="237">
        <f>ROUND(E165*H165,2)</f>
        <v>0</v>
      </c>
      <c r="J165" s="236"/>
      <c r="K165" s="237">
        <f>ROUND(E165*J165,2)</f>
        <v>0</v>
      </c>
      <c r="L165" s="237">
        <v>21</v>
      </c>
      <c r="M165" s="237">
        <f>G165*(1+L165/100)</f>
        <v>0</v>
      </c>
      <c r="N165" s="237">
        <v>0</v>
      </c>
      <c r="O165" s="237">
        <f>ROUND(E165*N165,2)</f>
        <v>0</v>
      </c>
      <c r="P165" s="237">
        <v>4.5999999999999999E-2</v>
      </c>
      <c r="Q165" s="237">
        <f>ROUND(E165*P165,2)</f>
        <v>3.11</v>
      </c>
      <c r="R165" s="237"/>
      <c r="S165" s="237" t="s">
        <v>143</v>
      </c>
      <c r="T165" s="238" t="s">
        <v>143</v>
      </c>
      <c r="U165" s="221">
        <v>0.26</v>
      </c>
      <c r="V165" s="221">
        <f>ROUND(E165*U165,2)</f>
        <v>17.579999999999998</v>
      </c>
      <c r="W165" s="221"/>
      <c r="X165" s="221" t="s">
        <v>144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180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>
      <c r="A166" s="218"/>
      <c r="B166" s="219"/>
      <c r="C166" s="254" t="s">
        <v>333</v>
      </c>
      <c r="D166" s="223"/>
      <c r="E166" s="224"/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149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>
      <c r="A167" s="218"/>
      <c r="B167" s="219"/>
      <c r="C167" s="254" t="s">
        <v>334</v>
      </c>
      <c r="D167" s="223"/>
      <c r="E167" s="224">
        <v>9.34</v>
      </c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149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>
      <c r="A168" s="218"/>
      <c r="B168" s="219"/>
      <c r="C168" s="254" t="s">
        <v>335</v>
      </c>
      <c r="D168" s="223"/>
      <c r="E168" s="224">
        <v>13.0075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149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>
      <c r="A169" s="218"/>
      <c r="B169" s="219"/>
      <c r="C169" s="254" t="s">
        <v>336</v>
      </c>
      <c r="D169" s="223"/>
      <c r="E169" s="224">
        <v>5.62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149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>
      <c r="A170" s="218"/>
      <c r="B170" s="219"/>
      <c r="C170" s="254" t="s">
        <v>337</v>
      </c>
      <c r="D170" s="223"/>
      <c r="E170" s="224">
        <v>9.6370000000000005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149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>
      <c r="A171" s="218"/>
      <c r="B171" s="219"/>
      <c r="C171" s="254" t="s">
        <v>338</v>
      </c>
      <c r="D171" s="223"/>
      <c r="E171" s="224">
        <v>12.074999999999999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149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>
      <c r="A172" s="218"/>
      <c r="B172" s="219"/>
      <c r="C172" s="254" t="s">
        <v>339</v>
      </c>
      <c r="D172" s="223"/>
      <c r="E172" s="224">
        <v>4.0262500000000001</v>
      </c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149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>
      <c r="A173" s="218"/>
      <c r="B173" s="219"/>
      <c r="C173" s="254" t="s">
        <v>340</v>
      </c>
      <c r="D173" s="223"/>
      <c r="E173" s="224">
        <v>1.48125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149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>
      <c r="A174" s="218"/>
      <c r="B174" s="219"/>
      <c r="C174" s="254" t="s">
        <v>341</v>
      </c>
      <c r="D174" s="223"/>
      <c r="E174" s="224">
        <v>1.48125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149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>
      <c r="A175" s="218"/>
      <c r="B175" s="219"/>
      <c r="C175" s="254" t="s">
        <v>342</v>
      </c>
      <c r="D175" s="223"/>
      <c r="E175" s="224">
        <v>4.0262500000000001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149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>
      <c r="A176" s="218"/>
      <c r="B176" s="219"/>
      <c r="C176" s="254" t="s">
        <v>343</v>
      </c>
      <c r="D176" s="223"/>
      <c r="E176" s="224">
        <v>6.9020000000000001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149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>
      <c r="A177" s="232">
        <v>43</v>
      </c>
      <c r="B177" s="233" t="s">
        <v>344</v>
      </c>
      <c r="C177" s="252" t="s">
        <v>345</v>
      </c>
      <c r="D177" s="234" t="s">
        <v>164</v>
      </c>
      <c r="E177" s="235">
        <v>112.69799999999999</v>
      </c>
      <c r="F177" s="236"/>
      <c r="G177" s="237">
        <f>ROUND(E177*F177,2)</f>
        <v>0</v>
      </c>
      <c r="H177" s="236"/>
      <c r="I177" s="237">
        <f>ROUND(E177*H177,2)</f>
        <v>0</v>
      </c>
      <c r="J177" s="236"/>
      <c r="K177" s="237">
        <f>ROUND(E177*J177,2)</f>
        <v>0</v>
      </c>
      <c r="L177" s="237">
        <v>21</v>
      </c>
      <c r="M177" s="237">
        <f>G177*(1+L177/100)</f>
        <v>0</v>
      </c>
      <c r="N177" s="237">
        <v>0</v>
      </c>
      <c r="O177" s="237">
        <f>ROUND(E177*N177,2)</f>
        <v>0</v>
      </c>
      <c r="P177" s="237">
        <v>6.8000000000000005E-2</v>
      </c>
      <c r="Q177" s="237">
        <f>ROUND(E177*P177,2)</f>
        <v>7.66</v>
      </c>
      <c r="R177" s="237"/>
      <c r="S177" s="237" t="s">
        <v>143</v>
      </c>
      <c r="T177" s="238" t="s">
        <v>143</v>
      </c>
      <c r="U177" s="221">
        <v>0.3</v>
      </c>
      <c r="V177" s="221">
        <f>ROUND(E177*U177,2)</f>
        <v>33.81</v>
      </c>
      <c r="W177" s="221"/>
      <c r="X177" s="221" t="s">
        <v>144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180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>
      <c r="A178" s="218"/>
      <c r="B178" s="219"/>
      <c r="C178" s="254" t="s">
        <v>346</v>
      </c>
      <c r="D178" s="223"/>
      <c r="E178" s="224">
        <v>11.087999999999999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149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>
      <c r="A179" s="218"/>
      <c r="B179" s="219"/>
      <c r="C179" s="254" t="s">
        <v>347</v>
      </c>
      <c r="D179" s="223"/>
      <c r="E179" s="224">
        <v>11.933999999999999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149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>
      <c r="A180" s="218"/>
      <c r="B180" s="219"/>
      <c r="C180" s="254" t="s">
        <v>348</v>
      </c>
      <c r="D180" s="223"/>
      <c r="E180" s="224">
        <v>6.66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149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>
      <c r="A181" s="218"/>
      <c r="B181" s="219"/>
      <c r="C181" s="254" t="s">
        <v>349</v>
      </c>
      <c r="D181" s="223"/>
      <c r="E181" s="224">
        <v>6.66</v>
      </c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149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>
      <c r="A182" s="218"/>
      <c r="B182" s="219"/>
      <c r="C182" s="254" t="s">
        <v>350</v>
      </c>
      <c r="D182" s="223"/>
      <c r="E182" s="224">
        <v>15.353999999999999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149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>
      <c r="A183" s="218"/>
      <c r="B183" s="219"/>
      <c r="C183" s="254" t="s">
        <v>351</v>
      </c>
      <c r="D183" s="223"/>
      <c r="E183" s="224">
        <v>19.260000000000002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149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>
      <c r="A184" s="218"/>
      <c r="B184" s="219"/>
      <c r="C184" s="254" t="s">
        <v>352</v>
      </c>
      <c r="D184" s="223"/>
      <c r="E184" s="224">
        <v>7.83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149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>
      <c r="A185" s="218"/>
      <c r="B185" s="219"/>
      <c r="C185" s="254" t="s">
        <v>353</v>
      </c>
      <c r="D185" s="223"/>
      <c r="E185" s="224">
        <v>7.83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149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>
      <c r="A186" s="218"/>
      <c r="B186" s="219"/>
      <c r="C186" s="254" t="s">
        <v>354</v>
      </c>
      <c r="D186" s="223"/>
      <c r="E186" s="224">
        <v>7.83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149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>
      <c r="A187" s="218"/>
      <c r="B187" s="219"/>
      <c r="C187" s="254" t="s">
        <v>355</v>
      </c>
      <c r="D187" s="223"/>
      <c r="E187" s="224">
        <v>7.83</v>
      </c>
      <c r="F187" s="221"/>
      <c r="G187" s="221"/>
      <c r="H187" s="221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149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>
      <c r="A188" s="218"/>
      <c r="B188" s="219"/>
      <c r="C188" s="254" t="s">
        <v>356</v>
      </c>
      <c r="D188" s="223"/>
      <c r="E188" s="224">
        <v>10.422000000000001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149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13">
      <c r="A189" s="226" t="s">
        <v>137</v>
      </c>
      <c r="B189" s="227" t="s">
        <v>82</v>
      </c>
      <c r="C189" s="251" t="s">
        <v>83</v>
      </c>
      <c r="D189" s="228"/>
      <c r="E189" s="229"/>
      <c r="F189" s="230"/>
      <c r="G189" s="230">
        <f>SUMIF(AG190:AG190,"&lt;&gt;NOR",G190:G190)</f>
        <v>0</v>
      </c>
      <c r="H189" s="230"/>
      <c r="I189" s="230">
        <f>SUM(I190:I190)</f>
        <v>0</v>
      </c>
      <c r="J189" s="230"/>
      <c r="K189" s="230">
        <f>SUM(K190:K190)</f>
        <v>0</v>
      </c>
      <c r="L189" s="230"/>
      <c r="M189" s="230">
        <f>SUM(M190:M190)</f>
        <v>0</v>
      </c>
      <c r="N189" s="230"/>
      <c r="O189" s="230">
        <f>SUM(O190:O190)</f>
        <v>0</v>
      </c>
      <c r="P189" s="230"/>
      <c r="Q189" s="230">
        <f>SUM(Q190:Q190)</f>
        <v>0</v>
      </c>
      <c r="R189" s="230"/>
      <c r="S189" s="230"/>
      <c r="T189" s="231"/>
      <c r="U189" s="225"/>
      <c r="V189" s="225">
        <f>SUM(V190:V190)</f>
        <v>34.35</v>
      </c>
      <c r="W189" s="225"/>
      <c r="X189" s="225"/>
      <c r="AG189" t="s">
        <v>138</v>
      </c>
    </row>
    <row r="190" spans="1:60" outlineLevel="1">
      <c r="A190" s="242">
        <v>44</v>
      </c>
      <c r="B190" s="243" t="s">
        <v>357</v>
      </c>
      <c r="C190" s="256" t="s">
        <v>358</v>
      </c>
      <c r="D190" s="244" t="s">
        <v>152</v>
      </c>
      <c r="E190" s="245">
        <v>18.157219999999999</v>
      </c>
      <c r="F190" s="246"/>
      <c r="G190" s="247">
        <f>ROUND(E190*F190,2)</f>
        <v>0</v>
      </c>
      <c r="H190" s="246"/>
      <c r="I190" s="247">
        <f>ROUND(E190*H190,2)</f>
        <v>0</v>
      </c>
      <c r="J190" s="246"/>
      <c r="K190" s="247">
        <f>ROUND(E190*J190,2)</f>
        <v>0</v>
      </c>
      <c r="L190" s="247">
        <v>21</v>
      </c>
      <c r="M190" s="247">
        <f>G190*(1+L190/100)</f>
        <v>0</v>
      </c>
      <c r="N190" s="247">
        <v>0</v>
      </c>
      <c r="O190" s="247">
        <f>ROUND(E190*N190,2)</f>
        <v>0</v>
      </c>
      <c r="P190" s="247">
        <v>0</v>
      </c>
      <c r="Q190" s="247">
        <f>ROUND(E190*P190,2)</f>
        <v>0</v>
      </c>
      <c r="R190" s="247"/>
      <c r="S190" s="247" t="s">
        <v>143</v>
      </c>
      <c r="T190" s="248" t="s">
        <v>143</v>
      </c>
      <c r="U190" s="221">
        <v>1.8919999999999999</v>
      </c>
      <c r="V190" s="221">
        <f>ROUND(E190*U190,2)</f>
        <v>34.35</v>
      </c>
      <c r="W190" s="221"/>
      <c r="X190" s="221" t="s">
        <v>359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360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13">
      <c r="A191" s="226" t="s">
        <v>137</v>
      </c>
      <c r="B191" s="227" t="s">
        <v>84</v>
      </c>
      <c r="C191" s="251" t="s">
        <v>85</v>
      </c>
      <c r="D191" s="228"/>
      <c r="E191" s="229"/>
      <c r="F191" s="230"/>
      <c r="G191" s="230">
        <f>SUMIF(AG192:AG211,"&lt;&gt;NOR",G192:G211)</f>
        <v>0</v>
      </c>
      <c r="H191" s="230"/>
      <c r="I191" s="230">
        <f>SUM(I192:I211)</f>
        <v>0</v>
      </c>
      <c r="J191" s="230"/>
      <c r="K191" s="230">
        <f>SUM(K192:K211)</f>
        <v>0</v>
      </c>
      <c r="L191" s="230"/>
      <c r="M191" s="230">
        <f>SUM(M192:M211)</f>
        <v>0</v>
      </c>
      <c r="N191" s="230"/>
      <c r="O191" s="230">
        <f>SUM(O192:O211)</f>
        <v>0.16</v>
      </c>
      <c r="P191" s="230"/>
      <c r="Q191" s="230">
        <f>SUM(Q192:Q211)</f>
        <v>0</v>
      </c>
      <c r="R191" s="230"/>
      <c r="S191" s="230"/>
      <c r="T191" s="231"/>
      <c r="U191" s="225"/>
      <c r="V191" s="225">
        <f>SUM(V192:V211)</f>
        <v>22.34</v>
      </c>
      <c r="W191" s="225"/>
      <c r="X191" s="225"/>
      <c r="AG191" t="s">
        <v>138</v>
      </c>
    </row>
    <row r="192" spans="1:60" outlineLevel="1">
      <c r="A192" s="232">
        <v>45</v>
      </c>
      <c r="B192" s="233" t="s">
        <v>361</v>
      </c>
      <c r="C192" s="252" t="s">
        <v>362</v>
      </c>
      <c r="D192" s="234" t="s">
        <v>164</v>
      </c>
      <c r="E192" s="235">
        <v>42.1937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21</v>
      </c>
      <c r="M192" s="237">
        <f>G192*(1+L192/100)</f>
        <v>0</v>
      </c>
      <c r="N192" s="237">
        <v>3.3999999999999998E-3</v>
      </c>
      <c r="O192" s="237">
        <f>ROUND(E192*N192,2)</f>
        <v>0.14000000000000001</v>
      </c>
      <c r="P192" s="237">
        <v>0</v>
      </c>
      <c r="Q192" s="237">
        <f>ROUND(E192*P192,2)</f>
        <v>0</v>
      </c>
      <c r="R192" s="237"/>
      <c r="S192" s="237" t="s">
        <v>143</v>
      </c>
      <c r="T192" s="238" t="s">
        <v>143</v>
      </c>
      <c r="U192" s="221">
        <v>0.39</v>
      </c>
      <c r="V192" s="221">
        <f>ROUND(E192*U192,2)</f>
        <v>16.46</v>
      </c>
      <c r="W192" s="221"/>
      <c r="X192" s="221" t="s">
        <v>144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363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>
      <c r="A193" s="218"/>
      <c r="B193" s="219"/>
      <c r="C193" s="254" t="s">
        <v>364</v>
      </c>
      <c r="D193" s="223"/>
      <c r="E193" s="224"/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149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>
      <c r="A194" s="218"/>
      <c r="B194" s="219"/>
      <c r="C194" s="254" t="s">
        <v>365</v>
      </c>
      <c r="D194" s="223"/>
      <c r="E194" s="224">
        <v>3.8675000000000002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149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>
      <c r="A195" s="218"/>
      <c r="B195" s="219"/>
      <c r="C195" s="254" t="s">
        <v>366</v>
      </c>
      <c r="D195" s="223"/>
      <c r="E195" s="224">
        <v>7.3304999999999998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149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>
      <c r="A196" s="218"/>
      <c r="B196" s="219"/>
      <c r="C196" s="254" t="s">
        <v>367</v>
      </c>
      <c r="D196" s="223"/>
      <c r="E196" s="224">
        <v>5.9452499999999997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149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>
      <c r="A197" s="218"/>
      <c r="B197" s="219"/>
      <c r="C197" s="254" t="s">
        <v>368</v>
      </c>
      <c r="D197" s="223"/>
      <c r="E197" s="224">
        <v>13.9575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149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>
      <c r="A198" s="218"/>
      <c r="B198" s="219"/>
      <c r="C198" s="254" t="s">
        <v>369</v>
      </c>
      <c r="D198" s="223"/>
      <c r="E198" s="224">
        <v>3.0769500000000001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149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>
      <c r="A199" s="218"/>
      <c r="B199" s="219"/>
      <c r="C199" s="254" t="s">
        <v>370</v>
      </c>
      <c r="D199" s="223"/>
      <c r="E199" s="224"/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149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>
      <c r="A200" s="218"/>
      <c r="B200" s="219"/>
      <c r="C200" s="254" t="s">
        <v>371</v>
      </c>
      <c r="D200" s="223"/>
      <c r="E200" s="224">
        <v>1.1639999999999999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149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>
      <c r="A201" s="218"/>
      <c r="B201" s="219"/>
      <c r="C201" s="254" t="s">
        <v>372</v>
      </c>
      <c r="D201" s="223"/>
      <c r="E201" s="224">
        <v>1.7895000000000001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149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>
      <c r="A202" s="218"/>
      <c r="B202" s="219"/>
      <c r="C202" s="254" t="s">
        <v>373</v>
      </c>
      <c r="D202" s="223"/>
      <c r="E202" s="224">
        <v>1.5315000000000001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149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>
      <c r="A203" s="218"/>
      <c r="B203" s="219"/>
      <c r="C203" s="254" t="s">
        <v>374</v>
      </c>
      <c r="D203" s="223"/>
      <c r="E203" s="224">
        <v>2.5125000000000002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149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>
      <c r="A204" s="218"/>
      <c r="B204" s="219"/>
      <c r="C204" s="254" t="s">
        <v>375</v>
      </c>
      <c r="D204" s="223"/>
      <c r="E204" s="224">
        <v>1.0185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149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>
      <c r="A205" s="232">
        <v>46</v>
      </c>
      <c r="B205" s="233" t="s">
        <v>376</v>
      </c>
      <c r="C205" s="252" t="s">
        <v>377</v>
      </c>
      <c r="D205" s="234" t="s">
        <v>185</v>
      </c>
      <c r="E205" s="235">
        <v>53.44</v>
      </c>
      <c r="F205" s="236"/>
      <c r="G205" s="237">
        <f>ROUND(E205*F205,2)</f>
        <v>0</v>
      </c>
      <c r="H205" s="236"/>
      <c r="I205" s="237">
        <f>ROUND(E205*H205,2)</f>
        <v>0</v>
      </c>
      <c r="J205" s="236"/>
      <c r="K205" s="237">
        <f>ROUND(E205*J205,2)</f>
        <v>0</v>
      </c>
      <c r="L205" s="237">
        <v>21</v>
      </c>
      <c r="M205" s="237">
        <f>G205*(1+L205/100)</f>
        <v>0</v>
      </c>
      <c r="N205" s="237">
        <v>2.9E-4</v>
      </c>
      <c r="O205" s="237">
        <f>ROUND(E205*N205,2)</f>
        <v>0.02</v>
      </c>
      <c r="P205" s="237">
        <v>0</v>
      </c>
      <c r="Q205" s="237">
        <f>ROUND(E205*P205,2)</f>
        <v>0</v>
      </c>
      <c r="R205" s="237"/>
      <c r="S205" s="237" t="s">
        <v>143</v>
      </c>
      <c r="T205" s="238" t="s">
        <v>143</v>
      </c>
      <c r="U205" s="221">
        <v>0.11</v>
      </c>
      <c r="V205" s="221">
        <f>ROUND(E205*U205,2)</f>
        <v>5.88</v>
      </c>
      <c r="W205" s="221"/>
      <c r="X205" s="221" t="s">
        <v>144</v>
      </c>
      <c r="Y205" s="211"/>
      <c r="Z205" s="211"/>
      <c r="AA205" s="211"/>
      <c r="AB205" s="211"/>
      <c r="AC205" s="211"/>
      <c r="AD205" s="211"/>
      <c r="AE205" s="211"/>
      <c r="AF205" s="211"/>
      <c r="AG205" s="211" t="s">
        <v>363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>
      <c r="A206" s="218"/>
      <c r="B206" s="219"/>
      <c r="C206" s="254" t="s">
        <v>378</v>
      </c>
      <c r="D206" s="223"/>
      <c r="E206" s="224">
        <v>7.76</v>
      </c>
      <c r="F206" s="221"/>
      <c r="G206" s="221"/>
      <c r="H206" s="221"/>
      <c r="I206" s="221"/>
      <c r="J206" s="221"/>
      <c r="K206" s="221"/>
      <c r="L206" s="221"/>
      <c r="M206" s="221"/>
      <c r="N206" s="221"/>
      <c r="O206" s="221"/>
      <c r="P206" s="221"/>
      <c r="Q206" s="221"/>
      <c r="R206" s="221"/>
      <c r="S206" s="221"/>
      <c r="T206" s="221"/>
      <c r="U206" s="221"/>
      <c r="V206" s="221"/>
      <c r="W206" s="221"/>
      <c r="X206" s="221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149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>
      <c r="A207" s="218"/>
      <c r="B207" s="219"/>
      <c r="C207" s="254" t="s">
        <v>379</v>
      </c>
      <c r="D207" s="223"/>
      <c r="E207" s="224">
        <v>11.93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149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>
      <c r="A208" s="218"/>
      <c r="B208" s="219"/>
      <c r="C208" s="254" t="s">
        <v>380</v>
      </c>
      <c r="D208" s="223"/>
      <c r="E208" s="224">
        <v>10.210000000000001</v>
      </c>
      <c r="F208" s="221"/>
      <c r="G208" s="221"/>
      <c r="H208" s="221"/>
      <c r="I208" s="221"/>
      <c r="J208" s="221"/>
      <c r="K208" s="221"/>
      <c r="L208" s="221"/>
      <c r="M208" s="221"/>
      <c r="N208" s="221"/>
      <c r="O208" s="221"/>
      <c r="P208" s="221"/>
      <c r="Q208" s="221"/>
      <c r="R208" s="221"/>
      <c r="S208" s="221"/>
      <c r="T208" s="221"/>
      <c r="U208" s="221"/>
      <c r="V208" s="221"/>
      <c r="W208" s="221"/>
      <c r="X208" s="221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149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>
      <c r="A209" s="218"/>
      <c r="B209" s="219"/>
      <c r="C209" s="254" t="s">
        <v>381</v>
      </c>
      <c r="D209" s="223"/>
      <c r="E209" s="224">
        <v>16.75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149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>
      <c r="A210" s="218"/>
      <c r="B210" s="219"/>
      <c r="C210" s="254" t="s">
        <v>382</v>
      </c>
      <c r="D210" s="223"/>
      <c r="E210" s="224">
        <v>6.79</v>
      </c>
      <c r="F210" s="221"/>
      <c r="G210" s="221"/>
      <c r="H210" s="221"/>
      <c r="I210" s="221"/>
      <c r="J210" s="221"/>
      <c r="K210" s="221"/>
      <c r="L210" s="221"/>
      <c r="M210" s="221"/>
      <c r="N210" s="221"/>
      <c r="O210" s="221"/>
      <c r="P210" s="221"/>
      <c r="Q210" s="221"/>
      <c r="R210" s="221"/>
      <c r="S210" s="221"/>
      <c r="T210" s="221"/>
      <c r="U210" s="221"/>
      <c r="V210" s="221"/>
      <c r="W210" s="221"/>
      <c r="X210" s="221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149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>
      <c r="A211" s="218">
        <v>47</v>
      </c>
      <c r="B211" s="219" t="s">
        <v>383</v>
      </c>
      <c r="C211" s="257" t="s">
        <v>384</v>
      </c>
      <c r="D211" s="220" t="s">
        <v>0</v>
      </c>
      <c r="E211" s="249"/>
      <c r="F211" s="222"/>
      <c r="G211" s="221">
        <f>ROUND(E211*F211,2)</f>
        <v>0</v>
      </c>
      <c r="H211" s="222"/>
      <c r="I211" s="221">
        <f>ROUND(E211*H211,2)</f>
        <v>0</v>
      </c>
      <c r="J211" s="222"/>
      <c r="K211" s="221">
        <f>ROUND(E211*J211,2)</f>
        <v>0</v>
      </c>
      <c r="L211" s="221">
        <v>21</v>
      </c>
      <c r="M211" s="221">
        <f>G211*(1+L211/100)</f>
        <v>0</v>
      </c>
      <c r="N211" s="221">
        <v>0</v>
      </c>
      <c r="O211" s="221">
        <f>ROUND(E211*N211,2)</f>
        <v>0</v>
      </c>
      <c r="P211" s="221">
        <v>0</v>
      </c>
      <c r="Q211" s="221">
        <f>ROUND(E211*P211,2)</f>
        <v>0</v>
      </c>
      <c r="R211" s="221"/>
      <c r="S211" s="221" t="s">
        <v>143</v>
      </c>
      <c r="T211" s="221" t="s">
        <v>143</v>
      </c>
      <c r="U211" s="221">
        <v>0</v>
      </c>
      <c r="V211" s="221">
        <f>ROUND(E211*U211,2)</f>
        <v>0</v>
      </c>
      <c r="W211" s="221"/>
      <c r="X211" s="221" t="s">
        <v>359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360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ht="13">
      <c r="A212" s="226" t="s">
        <v>137</v>
      </c>
      <c r="B212" s="227" t="s">
        <v>86</v>
      </c>
      <c r="C212" s="251" t="s">
        <v>87</v>
      </c>
      <c r="D212" s="228"/>
      <c r="E212" s="229"/>
      <c r="F212" s="230"/>
      <c r="G212" s="230">
        <f>SUMIF(AG213:AG213,"&lt;&gt;NOR",G213:G213)</f>
        <v>0</v>
      </c>
      <c r="H212" s="230"/>
      <c r="I212" s="230">
        <f>SUM(I213:I213)</f>
        <v>0</v>
      </c>
      <c r="J212" s="230"/>
      <c r="K212" s="230">
        <f>SUM(K213:K213)</f>
        <v>0</v>
      </c>
      <c r="L212" s="230"/>
      <c r="M212" s="230">
        <f>SUM(M213:M213)</f>
        <v>0</v>
      </c>
      <c r="N212" s="230"/>
      <c r="O212" s="230">
        <f>SUM(O213:O213)</f>
        <v>0</v>
      </c>
      <c r="P212" s="230"/>
      <c r="Q212" s="230">
        <f>SUM(Q213:Q213)</f>
        <v>0</v>
      </c>
      <c r="R212" s="230"/>
      <c r="S212" s="230"/>
      <c r="T212" s="231"/>
      <c r="U212" s="225"/>
      <c r="V212" s="225">
        <f>SUM(V213:V213)</f>
        <v>0</v>
      </c>
      <c r="W212" s="225"/>
      <c r="X212" s="225"/>
      <c r="AG212" t="s">
        <v>138</v>
      </c>
    </row>
    <row r="213" spans="1:60" outlineLevel="1">
      <c r="A213" s="242">
        <v>48</v>
      </c>
      <c r="B213" s="243" t="s">
        <v>385</v>
      </c>
      <c r="C213" s="256" t="s">
        <v>386</v>
      </c>
      <c r="D213" s="244" t="s">
        <v>387</v>
      </c>
      <c r="E213" s="245">
        <v>1</v>
      </c>
      <c r="F213" s="246"/>
      <c r="G213" s="247">
        <f>ROUND(E213*F213,2)</f>
        <v>0</v>
      </c>
      <c r="H213" s="246"/>
      <c r="I213" s="247">
        <f>ROUND(E213*H213,2)</f>
        <v>0</v>
      </c>
      <c r="J213" s="246"/>
      <c r="K213" s="247">
        <f>ROUND(E213*J213,2)</f>
        <v>0</v>
      </c>
      <c r="L213" s="247">
        <v>21</v>
      </c>
      <c r="M213" s="247">
        <f>G213*(1+L213/100)</f>
        <v>0</v>
      </c>
      <c r="N213" s="247">
        <v>0</v>
      </c>
      <c r="O213" s="247">
        <f>ROUND(E213*N213,2)</f>
        <v>0</v>
      </c>
      <c r="P213" s="247">
        <v>0</v>
      </c>
      <c r="Q213" s="247">
        <f>ROUND(E213*P213,2)</f>
        <v>0</v>
      </c>
      <c r="R213" s="247"/>
      <c r="S213" s="247" t="s">
        <v>281</v>
      </c>
      <c r="T213" s="248" t="s">
        <v>282</v>
      </c>
      <c r="U213" s="221">
        <v>0</v>
      </c>
      <c r="V213" s="221">
        <f>ROUND(E213*U213,2)</f>
        <v>0</v>
      </c>
      <c r="W213" s="221"/>
      <c r="X213" s="221" t="s">
        <v>144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145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ht="13">
      <c r="A214" s="226" t="s">
        <v>137</v>
      </c>
      <c r="B214" s="227" t="s">
        <v>88</v>
      </c>
      <c r="C214" s="251" t="s">
        <v>89</v>
      </c>
      <c r="D214" s="228"/>
      <c r="E214" s="229"/>
      <c r="F214" s="230"/>
      <c r="G214" s="230">
        <f>SUMIF(AG215:AG249,"&lt;&gt;NOR",G215:G249)</f>
        <v>0</v>
      </c>
      <c r="H214" s="230"/>
      <c r="I214" s="230">
        <f>SUM(I215:I249)</f>
        <v>0</v>
      </c>
      <c r="J214" s="230"/>
      <c r="K214" s="230">
        <f>SUM(K215:K249)</f>
        <v>0</v>
      </c>
      <c r="L214" s="230"/>
      <c r="M214" s="230">
        <f>SUM(M215:M249)</f>
        <v>0</v>
      </c>
      <c r="N214" s="230"/>
      <c r="O214" s="230">
        <f>SUM(O215:O249)</f>
        <v>0.21</v>
      </c>
      <c r="P214" s="230"/>
      <c r="Q214" s="230">
        <f>SUM(Q215:Q249)</f>
        <v>0</v>
      </c>
      <c r="R214" s="230"/>
      <c r="S214" s="230"/>
      <c r="T214" s="231"/>
      <c r="U214" s="225"/>
      <c r="V214" s="225">
        <f>SUM(V215:V249)</f>
        <v>25.419999999999998</v>
      </c>
      <c r="W214" s="225"/>
      <c r="X214" s="225"/>
      <c r="AG214" t="s">
        <v>138</v>
      </c>
    </row>
    <row r="215" spans="1:60" ht="20" outlineLevel="1">
      <c r="A215" s="232">
        <v>49</v>
      </c>
      <c r="B215" s="233" t="s">
        <v>388</v>
      </c>
      <c r="C215" s="252" t="s">
        <v>389</v>
      </c>
      <c r="D215" s="234" t="s">
        <v>157</v>
      </c>
      <c r="E215" s="235">
        <v>1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21</v>
      </c>
      <c r="M215" s="237">
        <f>G215*(1+L215/100)</f>
        <v>0</v>
      </c>
      <c r="N215" s="237">
        <v>0</v>
      </c>
      <c r="O215" s="237">
        <f>ROUND(E215*N215,2)</f>
        <v>0</v>
      </c>
      <c r="P215" s="237">
        <v>0</v>
      </c>
      <c r="Q215" s="237">
        <f>ROUND(E215*P215,2)</f>
        <v>0</v>
      </c>
      <c r="R215" s="237" t="s">
        <v>390</v>
      </c>
      <c r="S215" s="237" t="s">
        <v>143</v>
      </c>
      <c r="T215" s="238" t="s">
        <v>143</v>
      </c>
      <c r="U215" s="221">
        <v>1.5</v>
      </c>
      <c r="V215" s="221">
        <f>ROUND(E215*U215,2)</f>
        <v>1.5</v>
      </c>
      <c r="W215" s="221"/>
      <c r="X215" s="221" t="s">
        <v>144</v>
      </c>
      <c r="Y215" s="211"/>
      <c r="Z215" s="211"/>
      <c r="AA215" s="211"/>
      <c r="AB215" s="211"/>
      <c r="AC215" s="211"/>
      <c r="AD215" s="211"/>
      <c r="AE215" s="211"/>
      <c r="AF215" s="211"/>
      <c r="AG215" s="211" t="s">
        <v>145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>
      <c r="A216" s="218"/>
      <c r="B216" s="219"/>
      <c r="C216" s="254" t="s">
        <v>391</v>
      </c>
      <c r="D216" s="223"/>
      <c r="E216" s="224">
        <v>1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149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>
      <c r="A217" s="232">
        <v>50</v>
      </c>
      <c r="B217" s="233" t="s">
        <v>392</v>
      </c>
      <c r="C217" s="252" t="s">
        <v>393</v>
      </c>
      <c r="D217" s="234" t="s">
        <v>157</v>
      </c>
      <c r="E217" s="235">
        <v>10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21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/>
      <c r="S217" s="237" t="s">
        <v>143</v>
      </c>
      <c r="T217" s="238" t="s">
        <v>143</v>
      </c>
      <c r="U217" s="221">
        <v>1.45</v>
      </c>
      <c r="V217" s="221">
        <f>ROUND(E217*U217,2)</f>
        <v>14.5</v>
      </c>
      <c r="W217" s="221"/>
      <c r="X217" s="221" t="s">
        <v>144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363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>
      <c r="A218" s="218"/>
      <c r="B218" s="219"/>
      <c r="C218" s="254" t="s">
        <v>394</v>
      </c>
      <c r="D218" s="223"/>
      <c r="E218" s="224">
        <v>1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149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>
      <c r="A219" s="218"/>
      <c r="B219" s="219"/>
      <c r="C219" s="254" t="s">
        <v>395</v>
      </c>
      <c r="D219" s="223"/>
      <c r="E219" s="224">
        <v>1</v>
      </c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149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>
      <c r="A220" s="218"/>
      <c r="B220" s="219"/>
      <c r="C220" s="254" t="s">
        <v>396</v>
      </c>
      <c r="D220" s="223"/>
      <c r="E220" s="224">
        <v>2</v>
      </c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149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>
      <c r="A221" s="218"/>
      <c r="B221" s="219"/>
      <c r="C221" s="254" t="s">
        <v>397</v>
      </c>
      <c r="D221" s="223"/>
      <c r="E221" s="224">
        <v>2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149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>
      <c r="A222" s="218"/>
      <c r="B222" s="219"/>
      <c r="C222" s="254" t="s">
        <v>398</v>
      </c>
      <c r="D222" s="223"/>
      <c r="E222" s="224">
        <v>4</v>
      </c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149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>
      <c r="A223" s="232">
        <v>51</v>
      </c>
      <c r="B223" s="233" t="s">
        <v>399</v>
      </c>
      <c r="C223" s="252" t="s">
        <v>400</v>
      </c>
      <c r="D223" s="234" t="s">
        <v>157</v>
      </c>
      <c r="E223" s="235">
        <v>11</v>
      </c>
      <c r="F223" s="236"/>
      <c r="G223" s="237">
        <f>ROUND(E223*F223,2)</f>
        <v>0</v>
      </c>
      <c r="H223" s="236"/>
      <c r="I223" s="237">
        <f>ROUND(E223*H223,2)</f>
        <v>0</v>
      </c>
      <c r="J223" s="236"/>
      <c r="K223" s="237">
        <f>ROUND(E223*J223,2)</f>
        <v>0</v>
      </c>
      <c r="L223" s="237">
        <v>21</v>
      </c>
      <c r="M223" s="237">
        <f>G223*(1+L223/100)</f>
        <v>0</v>
      </c>
      <c r="N223" s="237">
        <v>0</v>
      </c>
      <c r="O223" s="237">
        <f>ROUND(E223*N223,2)</f>
        <v>0</v>
      </c>
      <c r="P223" s="237">
        <v>0</v>
      </c>
      <c r="Q223" s="237">
        <f>ROUND(E223*P223,2)</f>
        <v>0</v>
      </c>
      <c r="R223" s="237"/>
      <c r="S223" s="237" t="s">
        <v>143</v>
      </c>
      <c r="T223" s="238" t="s">
        <v>143</v>
      </c>
      <c r="U223" s="221">
        <v>0.78</v>
      </c>
      <c r="V223" s="221">
        <f>ROUND(E223*U223,2)</f>
        <v>8.58</v>
      </c>
      <c r="W223" s="221"/>
      <c r="X223" s="221" t="s">
        <v>144</v>
      </c>
      <c r="Y223" s="211"/>
      <c r="Z223" s="211"/>
      <c r="AA223" s="211"/>
      <c r="AB223" s="211"/>
      <c r="AC223" s="211"/>
      <c r="AD223" s="211"/>
      <c r="AE223" s="211"/>
      <c r="AF223" s="211"/>
      <c r="AG223" s="211" t="s">
        <v>363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>
      <c r="A224" s="218"/>
      <c r="B224" s="219"/>
      <c r="C224" s="254" t="s">
        <v>394</v>
      </c>
      <c r="D224" s="223"/>
      <c r="E224" s="224">
        <v>1</v>
      </c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149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>
      <c r="A225" s="218"/>
      <c r="B225" s="219"/>
      <c r="C225" s="254" t="s">
        <v>395</v>
      </c>
      <c r="D225" s="223"/>
      <c r="E225" s="224">
        <v>1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149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>
      <c r="A226" s="218"/>
      <c r="B226" s="219"/>
      <c r="C226" s="254" t="s">
        <v>391</v>
      </c>
      <c r="D226" s="223"/>
      <c r="E226" s="224">
        <v>1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149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>
      <c r="A227" s="218"/>
      <c r="B227" s="219"/>
      <c r="C227" s="254" t="s">
        <v>396</v>
      </c>
      <c r="D227" s="223"/>
      <c r="E227" s="224">
        <v>2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149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>
      <c r="A228" s="218"/>
      <c r="B228" s="219"/>
      <c r="C228" s="254" t="s">
        <v>397</v>
      </c>
      <c r="D228" s="223"/>
      <c r="E228" s="224">
        <v>2</v>
      </c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149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>
      <c r="A229" s="218"/>
      <c r="B229" s="219"/>
      <c r="C229" s="254" t="s">
        <v>398</v>
      </c>
      <c r="D229" s="223"/>
      <c r="E229" s="224">
        <v>4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149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>
      <c r="A230" s="232">
        <v>52</v>
      </c>
      <c r="B230" s="233" t="s">
        <v>401</v>
      </c>
      <c r="C230" s="252" t="s">
        <v>402</v>
      </c>
      <c r="D230" s="234" t="s">
        <v>157</v>
      </c>
      <c r="E230" s="235">
        <v>3</v>
      </c>
      <c r="F230" s="236"/>
      <c r="G230" s="237">
        <f>ROUND(E230*F230,2)</f>
        <v>0</v>
      </c>
      <c r="H230" s="236"/>
      <c r="I230" s="237">
        <f>ROUND(E230*H230,2)</f>
        <v>0</v>
      </c>
      <c r="J230" s="236"/>
      <c r="K230" s="237">
        <f>ROUND(E230*J230,2)</f>
        <v>0</v>
      </c>
      <c r="L230" s="237">
        <v>21</v>
      </c>
      <c r="M230" s="237">
        <f>G230*(1+L230/100)</f>
        <v>0</v>
      </c>
      <c r="N230" s="237">
        <v>1.0000000000000001E-5</v>
      </c>
      <c r="O230" s="237">
        <f>ROUND(E230*N230,2)</f>
        <v>0</v>
      </c>
      <c r="P230" s="237">
        <v>0</v>
      </c>
      <c r="Q230" s="237">
        <f>ROUND(E230*P230,2)</f>
        <v>0</v>
      </c>
      <c r="R230" s="237"/>
      <c r="S230" s="237" t="s">
        <v>143</v>
      </c>
      <c r="T230" s="238" t="s">
        <v>143</v>
      </c>
      <c r="U230" s="221">
        <v>0.28000000000000003</v>
      </c>
      <c r="V230" s="221">
        <f>ROUND(E230*U230,2)</f>
        <v>0.84</v>
      </c>
      <c r="W230" s="221"/>
      <c r="X230" s="221" t="s">
        <v>144</v>
      </c>
      <c r="Y230" s="211"/>
      <c r="Z230" s="211"/>
      <c r="AA230" s="211"/>
      <c r="AB230" s="211"/>
      <c r="AC230" s="211"/>
      <c r="AD230" s="211"/>
      <c r="AE230" s="211"/>
      <c r="AF230" s="211"/>
      <c r="AG230" s="211" t="s">
        <v>363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>
      <c r="A231" s="218"/>
      <c r="B231" s="219"/>
      <c r="C231" s="254" t="s">
        <v>403</v>
      </c>
      <c r="D231" s="223"/>
      <c r="E231" s="224">
        <v>3</v>
      </c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149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ht="20" outlineLevel="1">
      <c r="A232" s="232">
        <v>53</v>
      </c>
      <c r="B232" s="233" t="s">
        <v>404</v>
      </c>
      <c r="C232" s="252" t="s">
        <v>405</v>
      </c>
      <c r="D232" s="234" t="s">
        <v>157</v>
      </c>
      <c r="E232" s="235">
        <v>5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21</v>
      </c>
      <c r="M232" s="237">
        <f>G232*(1+L232/100)</f>
        <v>0</v>
      </c>
      <c r="N232" s="237">
        <v>7.5000000000000002E-4</v>
      </c>
      <c r="O232" s="237">
        <f>ROUND(E232*N232,2)</f>
        <v>0</v>
      </c>
      <c r="P232" s="237">
        <v>0</v>
      </c>
      <c r="Q232" s="237">
        <f>ROUND(E232*P232,2)</f>
        <v>0</v>
      </c>
      <c r="R232" s="237" t="s">
        <v>265</v>
      </c>
      <c r="S232" s="237" t="s">
        <v>143</v>
      </c>
      <c r="T232" s="238" t="s">
        <v>143</v>
      </c>
      <c r="U232" s="221">
        <v>0</v>
      </c>
      <c r="V232" s="221">
        <f>ROUND(E232*U232,2)</f>
        <v>0</v>
      </c>
      <c r="W232" s="221"/>
      <c r="X232" s="221" t="s">
        <v>266</v>
      </c>
      <c r="Y232" s="211"/>
      <c r="Z232" s="211"/>
      <c r="AA232" s="211"/>
      <c r="AB232" s="211"/>
      <c r="AC232" s="211"/>
      <c r="AD232" s="211"/>
      <c r="AE232" s="211"/>
      <c r="AF232" s="211"/>
      <c r="AG232" s="211" t="s">
        <v>406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>
      <c r="A233" s="218"/>
      <c r="B233" s="219"/>
      <c r="C233" s="254" t="s">
        <v>407</v>
      </c>
      <c r="D233" s="223"/>
      <c r="E233" s="224">
        <v>5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149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ht="20" outlineLevel="1">
      <c r="A234" s="232">
        <v>54</v>
      </c>
      <c r="B234" s="233" t="s">
        <v>408</v>
      </c>
      <c r="C234" s="252" t="s">
        <v>409</v>
      </c>
      <c r="D234" s="234" t="s">
        <v>157</v>
      </c>
      <c r="E234" s="235">
        <v>6</v>
      </c>
      <c r="F234" s="236"/>
      <c r="G234" s="237">
        <f>ROUND(E234*F234,2)</f>
        <v>0</v>
      </c>
      <c r="H234" s="236"/>
      <c r="I234" s="237">
        <f>ROUND(E234*H234,2)</f>
        <v>0</v>
      </c>
      <c r="J234" s="236"/>
      <c r="K234" s="237">
        <f>ROUND(E234*J234,2)</f>
        <v>0</v>
      </c>
      <c r="L234" s="237">
        <v>21</v>
      </c>
      <c r="M234" s="237">
        <f>G234*(1+L234/100)</f>
        <v>0</v>
      </c>
      <c r="N234" s="237">
        <v>8.0000000000000004E-4</v>
      </c>
      <c r="O234" s="237">
        <f>ROUND(E234*N234,2)</f>
        <v>0</v>
      </c>
      <c r="P234" s="237">
        <v>0</v>
      </c>
      <c r="Q234" s="237">
        <f>ROUND(E234*P234,2)</f>
        <v>0</v>
      </c>
      <c r="R234" s="237" t="s">
        <v>265</v>
      </c>
      <c r="S234" s="237" t="s">
        <v>143</v>
      </c>
      <c r="T234" s="238" t="s">
        <v>143</v>
      </c>
      <c r="U234" s="221">
        <v>0</v>
      </c>
      <c r="V234" s="221">
        <f>ROUND(E234*U234,2)</f>
        <v>0</v>
      </c>
      <c r="W234" s="221"/>
      <c r="X234" s="221" t="s">
        <v>266</v>
      </c>
      <c r="Y234" s="211"/>
      <c r="Z234" s="211"/>
      <c r="AA234" s="211"/>
      <c r="AB234" s="211"/>
      <c r="AC234" s="211"/>
      <c r="AD234" s="211"/>
      <c r="AE234" s="211"/>
      <c r="AF234" s="211"/>
      <c r="AG234" s="211" t="s">
        <v>267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>
      <c r="A235" s="218"/>
      <c r="B235" s="219"/>
      <c r="C235" s="254" t="s">
        <v>410</v>
      </c>
      <c r="D235" s="223"/>
      <c r="E235" s="224">
        <v>6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149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>
      <c r="A236" s="232">
        <v>55</v>
      </c>
      <c r="B236" s="233" t="s">
        <v>411</v>
      </c>
      <c r="C236" s="252" t="s">
        <v>412</v>
      </c>
      <c r="D236" s="234" t="s">
        <v>157</v>
      </c>
      <c r="E236" s="235">
        <v>6</v>
      </c>
      <c r="F236" s="236"/>
      <c r="G236" s="237">
        <f>ROUND(E236*F236,2)</f>
        <v>0</v>
      </c>
      <c r="H236" s="236"/>
      <c r="I236" s="237">
        <f>ROUND(E236*H236,2)</f>
        <v>0</v>
      </c>
      <c r="J236" s="236"/>
      <c r="K236" s="237">
        <f>ROUND(E236*J236,2)</f>
        <v>0</v>
      </c>
      <c r="L236" s="237">
        <v>21</v>
      </c>
      <c r="M236" s="237">
        <f>G236*(1+L236/100)</f>
        <v>0</v>
      </c>
      <c r="N236" s="237">
        <v>1.7999999999999999E-2</v>
      </c>
      <c r="O236" s="237">
        <f>ROUND(E236*N236,2)</f>
        <v>0.11</v>
      </c>
      <c r="P236" s="237">
        <v>0</v>
      </c>
      <c r="Q236" s="237">
        <f>ROUND(E236*P236,2)</f>
        <v>0</v>
      </c>
      <c r="R236" s="237"/>
      <c r="S236" s="237" t="s">
        <v>281</v>
      </c>
      <c r="T236" s="238" t="s">
        <v>282</v>
      </c>
      <c r="U236" s="221">
        <v>0</v>
      </c>
      <c r="V236" s="221">
        <f>ROUND(E236*U236,2)</f>
        <v>0</v>
      </c>
      <c r="W236" s="221"/>
      <c r="X236" s="221" t="s">
        <v>266</v>
      </c>
      <c r="Y236" s="211"/>
      <c r="Z236" s="211"/>
      <c r="AA236" s="211"/>
      <c r="AB236" s="211"/>
      <c r="AC236" s="211"/>
      <c r="AD236" s="211"/>
      <c r="AE236" s="211"/>
      <c r="AF236" s="211"/>
      <c r="AG236" s="211" t="s">
        <v>406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>
      <c r="A237" s="218"/>
      <c r="B237" s="219"/>
      <c r="C237" s="254" t="s">
        <v>413</v>
      </c>
      <c r="D237" s="223"/>
      <c r="E237" s="224">
        <v>2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149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>
      <c r="A238" s="218"/>
      <c r="B238" s="219"/>
      <c r="C238" s="254" t="s">
        <v>414</v>
      </c>
      <c r="D238" s="223"/>
      <c r="E238" s="224">
        <v>4</v>
      </c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149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>
      <c r="A239" s="232">
        <v>56</v>
      </c>
      <c r="B239" s="233" t="s">
        <v>415</v>
      </c>
      <c r="C239" s="252" t="s">
        <v>416</v>
      </c>
      <c r="D239" s="234" t="s">
        <v>157</v>
      </c>
      <c r="E239" s="235">
        <v>4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21</v>
      </c>
      <c r="M239" s="237">
        <f>G239*(1+L239/100)</f>
        <v>0</v>
      </c>
      <c r="N239" s="237">
        <v>0.02</v>
      </c>
      <c r="O239" s="237">
        <f>ROUND(E239*N239,2)</f>
        <v>0.08</v>
      </c>
      <c r="P239" s="237">
        <v>0</v>
      </c>
      <c r="Q239" s="237">
        <f>ROUND(E239*P239,2)</f>
        <v>0</v>
      </c>
      <c r="R239" s="237"/>
      <c r="S239" s="237" t="s">
        <v>281</v>
      </c>
      <c r="T239" s="238" t="s">
        <v>282</v>
      </c>
      <c r="U239" s="221">
        <v>0</v>
      </c>
      <c r="V239" s="221">
        <f>ROUND(E239*U239,2)</f>
        <v>0</v>
      </c>
      <c r="W239" s="221"/>
      <c r="X239" s="221" t="s">
        <v>266</v>
      </c>
      <c r="Y239" s="211"/>
      <c r="Z239" s="211"/>
      <c r="AA239" s="211"/>
      <c r="AB239" s="211"/>
      <c r="AC239" s="211"/>
      <c r="AD239" s="211"/>
      <c r="AE239" s="211"/>
      <c r="AF239" s="211"/>
      <c r="AG239" s="211" t="s">
        <v>267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>
      <c r="A240" s="218"/>
      <c r="B240" s="219"/>
      <c r="C240" s="254" t="s">
        <v>417</v>
      </c>
      <c r="D240" s="223"/>
      <c r="E240" s="224">
        <v>2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149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>
      <c r="A241" s="218"/>
      <c r="B241" s="219"/>
      <c r="C241" s="254" t="s">
        <v>418</v>
      </c>
      <c r="D241" s="223"/>
      <c r="E241" s="224">
        <v>1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149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>
      <c r="A242" s="218"/>
      <c r="B242" s="219"/>
      <c r="C242" s="254" t="s">
        <v>419</v>
      </c>
      <c r="D242" s="223"/>
      <c r="E242" s="224">
        <v>1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149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>
      <c r="A243" s="232">
        <v>57</v>
      </c>
      <c r="B243" s="233" t="s">
        <v>420</v>
      </c>
      <c r="C243" s="252" t="s">
        <v>421</v>
      </c>
      <c r="D243" s="234" t="s">
        <v>157</v>
      </c>
      <c r="E243" s="235">
        <v>1</v>
      </c>
      <c r="F243" s="236"/>
      <c r="G243" s="237">
        <f>ROUND(E243*F243,2)</f>
        <v>0</v>
      </c>
      <c r="H243" s="236"/>
      <c r="I243" s="237">
        <f>ROUND(E243*H243,2)</f>
        <v>0</v>
      </c>
      <c r="J243" s="236"/>
      <c r="K243" s="237">
        <f>ROUND(E243*J243,2)</f>
        <v>0</v>
      </c>
      <c r="L243" s="237">
        <v>21</v>
      </c>
      <c r="M243" s="237">
        <f>G243*(1+L243/100)</f>
        <v>0</v>
      </c>
      <c r="N243" s="237">
        <v>2.1999999999999999E-2</v>
      </c>
      <c r="O243" s="237">
        <f>ROUND(E243*N243,2)</f>
        <v>0.02</v>
      </c>
      <c r="P243" s="237">
        <v>0</v>
      </c>
      <c r="Q243" s="237">
        <f>ROUND(E243*P243,2)</f>
        <v>0</v>
      </c>
      <c r="R243" s="237"/>
      <c r="S243" s="237" t="s">
        <v>281</v>
      </c>
      <c r="T243" s="238" t="s">
        <v>282</v>
      </c>
      <c r="U243" s="221">
        <v>0</v>
      </c>
      <c r="V243" s="221">
        <f>ROUND(E243*U243,2)</f>
        <v>0</v>
      </c>
      <c r="W243" s="221"/>
      <c r="X243" s="221" t="s">
        <v>266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267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>
      <c r="A244" s="218"/>
      <c r="B244" s="219"/>
      <c r="C244" s="254" t="s">
        <v>422</v>
      </c>
      <c r="D244" s="223"/>
      <c r="E244" s="224">
        <v>1</v>
      </c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149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>
      <c r="A245" s="232">
        <v>58</v>
      </c>
      <c r="B245" s="233" t="s">
        <v>423</v>
      </c>
      <c r="C245" s="252" t="s">
        <v>424</v>
      </c>
      <c r="D245" s="234" t="s">
        <v>157</v>
      </c>
      <c r="E245" s="235">
        <v>2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21</v>
      </c>
      <c r="M245" s="237">
        <f>G245*(1+L245/100)</f>
        <v>0</v>
      </c>
      <c r="N245" s="237">
        <v>0</v>
      </c>
      <c r="O245" s="237">
        <f>ROUND(E245*N245,2)</f>
        <v>0</v>
      </c>
      <c r="P245" s="237">
        <v>0</v>
      </c>
      <c r="Q245" s="237">
        <f>ROUND(E245*P245,2)</f>
        <v>0</v>
      </c>
      <c r="R245" s="237"/>
      <c r="S245" s="237" t="s">
        <v>281</v>
      </c>
      <c r="T245" s="238" t="s">
        <v>282</v>
      </c>
      <c r="U245" s="221">
        <v>0</v>
      </c>
      <c r="V245" s="221">
        <f>ROUND(E245*U245,2)</f>
        <v>0</v>
      </c>
      <c r="W245" s="221"/>
      <c r="X245" s="221" t="s">
        <v>266</v>
      </c>
      <c r="Y245" s="211"/>
      <c r="Z245" s="211"/>
      <c r="AA245" s="211"/>
      <c r="AB245" s="211"/>
      <c r="AC245" s="211"/>
      <c r="AD245" s="211"/>
      <c r="AE245" s="211"/>
      <c r="AF245" s="211"/>
      <c r="AG245" s="211" t="s">
        <v>406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>
      <c r="A246" s="218"/>
      <c r="B246" s="219"/>
      <c r="C246" s="254" t="s">
        <v>425</v>
      </c>
      <c r="D246" s="223"/>
      <c r="E246" s="224">
        <v>2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149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>
      <c r="A247" s="232">
        <v>59</v>
      </c>
      <c r="B247" s="233" t="s">
        <v>426</v>
      </c>
      <c r="C247" s="252" t="s">
        <v>427</v>
      </c>
      <c r="D247" s="234" t="s">
        <v>157</v>
      </c>
      <c r="E247" s="235">
        <v>1</v>
      </c>
      <c r="F247" s="236"/>
      <c r="G247" s="237">
        <f>ROUND(E247*F247,2)</f>
        <v>0</v>
      </c>
      <c r="H247" s="236"/>
      <c r="I247" s="237">
        <f>ROUND(E247*H247,2)</f>
        <v>0</v>
      </c>
      <c r="J247" s="236"/>
      <c r="K247" s="237">
        <f>ROUND(E247*J247,2)</f>
        <v>0</v>
      </c>
      <c r="L247" s="237">
        <v>21</v>
      </c>
      <c r="M247" s="237">
        <f>G247*(1+L247/100)</f>
        <v>0</v>
      </c>
      <c r="N247" s="237">
        <v>0</v>
      </c>
      <c r="O247" s="237">
        <f>ROUND(E247*N247,2)</f>
        <v>0</v>
      </c>
      <c r="P247" s="237">
        <v>0</v>
      </c>
      <c r="Q247" s="237">
        <f>ROUND(E247*P247,2)</f>
        <v>0</v>
      </c>
      <c r="R247" s="237"/>
      <c r="S247" s="237" t="s">
        <v>281</v>
      </c>
      <c r="T247" s="238" t="s">
        <v>282</v>
      </c>
      <c r="U247" s="221">
        <v>0</v>
      </c>
      <c r="V247" s="221">
        <f>ROUND(E247*U247,2)</f>
        <v>0</v>
      </c>
      <c r="W247" s="221"/>
      <c r="X247" s="221" t="s">
        <v>266</v>
      </c>
      <c r="Y247" s="211"/>
      <c r="Z247" s="211"/>
      <c r="AA247" s="211"/>
      <c r="AB247" s="211"/>
      <c r="AC247" s="211"/>
      <c r="AD247" s="211"/>
      <c r="AE247" s="211"/>
      <c r="AF247" s="211"/>
      <c r="AG247" s="211" t="s">
        <v>406</v>
      </c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>
      <c r="A248" s="218"/>
      <c r="B248" s="219"/>
      <c r="C248" s="254" t="s">
        <v>428</v>
      </c>
      <c r="D248" s="223"/>
      <c r="E248" s="224">
        <v>1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149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>
      <c r="A249" s="218">
        <v>60</v>
      </c>
      <c r="B249" s="219" t="s">
        <v>429</v>
      </c>
      <c r="C249" s="257" t="s">
        <v>430</v>
      </c>
      <c r="D249" s="220" t="s">
        <v>0</v>
      </c>
      <c r="E249" s="249"/>
      <c r="F249" s="222"/>
      <c r="G249" s="221">
        <f>ROUND(E249*F249,2)</f>
        <v>0</v>
      </c>
      <c r="H249" s="222"/>
      <c r="I249" s="221">
        <f>ROUND(E249*H249,2)</f>
        <v>0</v>
      </c>
      <c r="J249" s="222"/>
      <c r="K249" s="221">
        <f>ROUND(E249*J249,2)</f>
        <v>0</v>
      </c>
      <c r="L249" s="221">
        <v>21</v>
      </c>
      <c r="M249" s="221">
        <f>G249*(1+L249/100)</f>
        <v>0</v>
      </c>
      <c r="N249" s="221">
        <v>0</v>
      </c>
      <c r="O249" s="221">
        <f>ROUND(E249*N249,2)</f>
        <v>0</v>
      </c>
      <c r="P249" s="221">
        <v>0</v>
      </c>
      <c r="Q249" s="221">
        <f>ROUND(E249*P249,2)</f>
        <v>0</v>
      </c>
      <c r="R249" s="221"/>
      <c r="S249" s="221" t="s">
        <v>143</v>
      </c>
      <c r="T249" s="221" t="s">
        <v>143</v>
      </c>
      <c r="U249" s="221">
        <v>0</v>
      </c>
      <c r="V249" s="221">
        <f>ROUND(E249*U249,2)</f>
        <v>0</v>
      </c>
      <c r="W249" s="221"/>
      <c r="X249" s="221" t="s">
        <v>359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360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ht="13">
      <c r="A250" s="226" t="s">
        <v>137</v>
      </c>
      <c r="B250" s="227" t="s">
        <v>90</v>
      </c>
      <c r="C250" s="251" t="s">
        <v>91</v>
      </c>
      <c r="D250" s="228"/>
      <c r="E250" s="229"/>
      <c r="F250" s="230"/>
      <c r="G250" s="230">
        <f>SUMIF(AG251:AG252,"&lt;&gt;NOR",G251:G252)</f>
        <v>0</v>
      </c>
      <c r="H250" s="230"/>
      <c r="I250" s="230">
        <f>SUM(I251:I252)</f>
        <v>0</v>
      </c>
      <c r="J250" s="230"/>
      <c r="K250" s="230">
        <f>SUM(K251:K252)</f>
        <v>0</v>
      </c>
      <c r="L250" s="230"/>
      <c r="M250" s="230">
        <f>SUM(M251:M252)</f>
        <v>0</v>
      </c>
      <c r="N250" s="230"/>
      <c r="O250" s="230">
        <f>SUM(O251:O252)</f>
        <v>0</v>
      </c>
      <c r="P250" s="230"/>
      <c r="Q250" s="230">
        <f>SUM(Q251:Q252)</f>
        <v>0</v>
      </c>
      <c r="R250" s="230"/>
      <c r="S250" s="230"/>
      <c r="T250" s="231"/>
      <c r="U250" s="225"/>
      <c r="V250" s="225">
        <f>SUM(V251:V252)</f>
        <v>0</v>
      </c>
      <c r="W250" s="225"/>
      <c r="X250" s="225"/>
      <c r="AG250" t="s">
        <v>138</v>
      </c>
    </row>
    <row r="251" spans="1:60" outlineLevel="1">
      <c r="A251" s="242">
        <v>61</v>
      </c>
      <c r="B251" s="243" t="s">
        <v>431</v>
      </c>
      <c r="C251" s="256" t="s">
        <v>432</v>
      </c>
      <c r="D251" s="244" t="s">
        <v>433</v>
      </c>
      <c r="E251" s="245">
        <v>1</v>
      </c>
      <c r="F251" s="246"/>
      <c r="G251" s="247">
        <f>ROUND(E251*F251,2)</f>
        <v>0</v>
      </c>
      <c r="H251" s="246"/>
      <c r="I251" s="247">
        <f>ROUND(E251*H251,2)</f>
        <v>0</v>
      </c>
      <c r="J251" s="246"/>
      <c r="K251" s="247">
        <f>ROUND(E251*J251,2)</f>
        <v>0</v>
      </c>
      <c r="L251" s="247">
        <v>21</v>
      </c>
      <c r="M251" s="247">
        <f>G251*(1+L251/100)</f>
        <v>0</v>
      </c>
      <c r="N251" s="247">
        <v>0</v>
      </c>
      <c r="O251" s="247">
        <f>ROUND(E251*N251,2)</f>
        <v>0</v>
      </c>
      <c r="P251" s="247">
        <v>0</v>
      </c>
      <c r="Q251" s="247">
        <f>ROUND(E251*P251,2)</f>
        <v>0</v>
      </c>
      <c r="R251" s="247"/>
      <c r="S251" s="247" t="s">
        <v>281</v>
      </c>
      <c r="T251" s="248" t="s">
        <v>282</v>
      </c>
      <c r="U251" s="221">
        <v>0</v>
      </c>
      <c r="V251" s="221">
        <f>ROUND(E251*U251,2)</f>
        <v>0</v>
      </c>
      <c r="W251" s="221"/>
      <c r="X251" s="221" t="s">
        <v>144</v>
      </c>
      <c r="Y251" s="211"/>
      <c r="Z251" s="211"/>
      <c r="AA251" s="211"/>
      <c r="AB251" s="211"/>
      <c r="AC251" s="211"/>
      <c r="AD251" s="211"/>
      <c r="AE251" s="211"/>
      <c r="AF251" s="211"/>
      <c r="AG251" s="211" t="s">
        <v>145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>
      <c r="A252" s="242">
        <v>62</v>
      </c>
      <c r="B252" s="243" t="s">
        <v>434</v>
      </c>
      <c r="C252" s="256" t="s">
        <v>435</v>
      </c>
      <c r="D252" s="244" t="s">
        <v>433</v>
      </c>
      <c r="E252" s="245">
        <v>1</v>
      </c>
      <c r="F252" s="246"/>
      <c r="G252" s="247">
        <f>ROUND(E252*F252,2)</f>
        <v>0</v>
      </c>
      <c r="H252" s="246"/>
      <c r="I252" s="247">
        <f>ROUND(E252*H252,2)</f>
        <v>0</v>
      </c>
      <c r="J252" s="246"/>
      <c r="K252" s="247">
        <f>ROUND(E252*J252,2)</f>
        <v>0</v>
      </c>
      <c r="L252" s="247">
        <v>21</v>
      </c>
      <c r="M252" s="247">
        <f>G252*(1+L252/100)</f>
        <v>0</v>
      </c>
      <c r="N252" s="247">
        <v>0</v>
      </c>
      <c r="O252" s="247">
        <f>ROUND(E252*N252,2)</f>
        <v>0</v>
      </c>
      <c r="P252" s="247">
        <v>0</v>
      </c>
      <c r="Q252" s="247">
        <f>ROUND(E252*P252,2)</f>
        <v>0</v>
      </c>
      <c r="R252" s="247"/>
      <c r="S252" s="247" t="s">
        <v>281</v>
      </c>
      <c r="T252" s="248" t="s">
        <v>282</v>
      </c>
      <c r="U252" s="221">
        <v>0</v>
      </c>
      <c r="V252" s="221">
        <f>ROUND(E252*U252,2)</f>
        <v>0</v>
      </c>
      <c r="W252" s="221"/>
      <c r="X252" s="221" t="s">
        <v>144</v>
      </c>
      <c r="Y252" s="211"/>
      <c r="Z252" s="211"/>
      <c r="AA252" s="211"/>
      <c r="AB252" s="211"/>
      <c r="AC252" s="211"/>
      <c r="AD252" s="211"/>
      <c r="AE252" s="211"/>
      <c r="AF252" s="211"/>
      <c r="AG252" s="211" t="s">
        <v>145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ht="13">
      <c r="A253" s="226" t="s">
        <v>137</v>
      </c>
      <c r="B253" s="227" t="s">
        <v>92</v>
      </c>
      <c r="C253" s="251" t="s">
        <v>93</v>
      </c>
      <c r="D253" s="228"/>
      <c r="E253" s="229"/>
      <c r="F253" s="230"/>
      <c r="G253" s="230">
        <f>SUMIF(AG254:AG256,"&lt;&gt;NOR",G254:G256)</f>
        <v>0</v>
      </c>
      <c r="H253" s="230"/>
      <c r="I253" s="230">
        <f>SUM(I254:I256)</f>
        <v>0</v>
      </c>
      <c r="J253" s="230"/>
      <c r="K253" s="230">
        <f>SUM(K254:K256)</f>
        <v>0</v>
      </c>
      <c r="L253" s="230"/>
      <c r="M253" s="230">
        <f>SUM(M254:M256)</f>
        <v>0</v>
      </c>
      <c r="N253" s="230"/>
      <c r="O253" s="230">
        <f>SUM(O254:O256)</f>
        <v>0</v>
      </c>
      <c r="P253" s="230"/>
      <c r="Q253" s="230">
        <f>SUM(Q254:Q256)</f>
        <v>0</v>
      </c>
      <c r="R253" s="230"/>
      <c r="S253" s="230"/>
      <c r="T253" s="231"/>
      <c r="U253" s="225"/>
      <c r="V253" s="225">
        <f>SUM(V254:V256)</f>
        <v>0</v>
      </c>
      <c r="W253" s="225"/>
      <c r="X253" s="225"/>
      <c r="AG253" t="s">
        <v>138</v>
      </c>
    </row>
    <row r="254" spans="1:60" ht="20" outlineLevel="1">
      <c r="A254" s="232">
        <v>63</v>
      </c>
      <c r="B254" s="233" t="s">
        <v>436</v>
      </c>
      <c r="C254" s="252" t="s">
        <v>437</v>
      </c>
      <c r="D254" s="234" t="s">
        <v>433</v>
      </c>
      <c r="E254" s="235">
        <v>2</v>
      </c>
      <c r="F254" s="236"/>
      <c r="G254" s="237">
        <f>ROUND(E254*F254,2)</f>
        <v>0</v>
      </c>
      <c r="H254" s="236"/>
      <c r="I254" s="237">
        <f>ROUND(E254*H254,2)</f>
        <v>0</v>
      </c>
      <c r="J254" s="236"/>
      <c r="K254" s="237">
        <f>ROUND(E254*J254,2)</f>
        <v>0</v>
      </c>
      <c r="L254" s="237">
        <v>21</v>
      </c>
      <c r="M254" s="237">
        <f>G254*(1+L254/100)</f>
        <v>0</v>
      </c>
      <c r="N254" s="237">
        <v>0</v>
      </c>
      <c r="O254" s="237">
        <f>ROUND(E254*N254,2)</f>
        <v>0</v>
      </c>
      <c r="P254" s="237">
        <v>0</v>
      </c>
      <c r="Q254" s="237">
        <f>ROUND(E254*P254,2)</f>
        <v>0</v>
      </c>
      <c r="R254" s="237"/>
      <c r="S254" s="237" t="s">
        <v>281</v>
      </c>
      <c r="T254" s="238" t="s">
        <v>282</v>
      </c>
      <c r="U254" s="221">
        <v>0</v>
      </c>
      <c r="V254" s="221">
        <f>ROUND(E254*U254,2)</f>
        <v>0</v>
      </c>
      <c r="W254" s="221"/>
      <c r="X254" s="221" t="s">
        <v>144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145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>
      <c r="A255" s="218"/>
      <c r="B255" s="219"/>
      <c r="C255" s="254" t="s">
        <v>438</v>
      </c>
      <c r="D255" s="223"/>
      <c r="E255" s="224">
        <v>2</v>
      </c>
      <c r="F255" s="221"/>
      <c r="G255" s="221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149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>
      <c r="A256" s="242">
        <v>64</v>
      </c>
      <c r="B256" s="243" t="s">
        <v>439</v>
      </c>
      <c r="C256" s="256" t="s">
        <v>440</v>
      </c>
      <c r="D256" s="244" t="s">
        <v>433</v>
      </c>
      <c r="E256" s="245">
        <v>4</v>
      </c>
      <c r="F256" s="246"/>
      <c r="G256" s="247">
        <f>ROUND(E256*F256,2)</f>
        <v>0</v>
      </c>
      <c r="H256" s="246"/>
      <c r="I256" s="247">
        <f>ROUND(E256*H256,2)</f>
        <v>0</v>
      </c>
      <c r="J256" s="246"/>
      <c r="K256" s="247">
        <f>ROUND(E256*J256,2)</f>
        <v>0</v>
      </c>
      <c r="L256" s="247">
        <v>21</v>
      </c>
      <c r="M256" s="247">
        <f>G256*(1+L256/100)</f>
        <v>0</v>
      </c>
      <c r="N256" s="247">
        <v>0</v>
      </c>
      <c r="O256" s="247">
        <f>ROUND(E256*N256,2)</f>
        <v>0</v>
      </c>
      <c r="P256" s="247">
        <v>0</v>
      </c>
      <c r="Q256" s="247">
        <f>ROUND(E256*P256,2)</f>
        <v>0</v>
      </c>
      <c r="R256" s="247"/>
      <c r="S256" s="247" t="s">
        <v>281</v>
      </c>
      <c r="T256" s="248" t="s">
        <v>282</v>
      </c>
      <c r="U256" s="221">
        <v>0</v>
      </c>
      <c r="V256" s="221">
        <f>ROUND(E256*U256,2)</f>
        <v>0</v>
      </c>
      <c r="W256" s="221"/>
      <c r="X256" s="221" t="s">
        <v>144</v>
      </c>
      <c r="Y256" s="211"/>
      <c r="Z256" s="211"/>
      <c r="AA256" s="211"/>
      <c r="AB256" s="211"/>
      <c r="AC256" s="211"/>
      <c r="AD256" s="211"/>
      <c r="AE256" s="211"/>
      <c r="AF256" s="211"/>
      <c r="AG256" s="211" t="s">
        <v>145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ht="13">
      <c r="A257" s="226" t="s">
        <v>137</v>
      </c>
      <c r="B257" s="227" t="s">
        <v>94</v>
      </c>
      <c r="C257" s="251" t="s">
        <v>95</v>
      </c>
      <c r="D257" s="228"/>
      <c r="E257" s="229"/>
      <c r="F257" s="230"/>
      <c r="G257" s="230">
        <f>SUMIF(AG258:AG292,"&lt;&gt;NOR",G258:G292)</f>
        <v>0</v>
      </c>
      <c r="H257" s="230"/>
      <c r="I257" s="230">
        <f>SUM(I258:I292)</f>
        <v>0</v>
      </c>
      <c r="J257" s="230"/>
      <c r="K257" s="230">
        <f>SUM(K258:K292)</f>
        <v>0</v>
      </c>
      <c r="L257" s="230"/>
      <c r="M257" s="230">
        <f>SUM(M258:M292)</f>
        <v>0</v>
      </c>
      <c r="N257" s="230"/>
      <c r="O257" s="230">
        <f>SUM(O258:O292)</f>
        <v>0.88000000000000012</v>
      </c>
      <c r="P257" s="230"/>
      <c r="Q257" s="230">
        <f>SUM(Q258:Q292)</f>
        <v>0</v>
      </c>
      <c r="R257" s="230"/>
      <c r="S257" s="230"/>
      <c r="T257" s="231"/>
      <c r="U257" s="225"/>
      <c r="V257" s="225">
        <f>SUM(V258:V292)</f>
        <v>39.1</v>
      </c>
      <c r="W257" s="225"/>
      <c r="X257" s="225"/>
      <c r="AG257" t="s">
        <v>138</v>
      </c>
    </row>
    <row r="258" spans="1:60" outlineLevel="1">
      <c r="A258" s="232">
        <v>65</v>
      </c>
      <c r="B258" s="233" t="s">
        <v>441</v>
      </c>
      <c r="C258" s="252" t="s">
        <v>442</v>
      </c>
      <c r="D258" s="234" t="s">
        <v>164</v>
      </c>
      <c r="E258" s="235">
        <v>32.173000000000002</v>
      </c>
      <c r="F258" s="236"/>
      <c r="G258" s="237">
        <f>ROUND(E258*F258,2)</f>
        <v>0</v>
      </c>
      <c r="H258" s="236"/>
      <c r="I258" s="237">
        <f>ROUND(E258*H258,2)</f>
        <v>0</v>
      </c>
      <c r="J258" s="236"/>
      <c r="K258" s="237">
        <f>ROUND(E258*J258,2)</f>
        <v>0</v>
      </c>
      <c r="L258" s="237">
        <v>21</v>
      </c>
      <c r="M258" s="237">
        <f>G258*(1+L258/100)</f>
        <v>0</v>
      </c>
      <c r="N258" s="237">
        <v>2.1000000000000001E-4</v>
      </c>
      <c r="O258" s="237">
        <f>ROUND(E258*N258,2)</f>
        <v>0.01</v>
      </c>
      <c r="P258" s="237">
        <v>0</v>
      </c>
      <c r="Q258" s="237">
        <f>ROUND(E258*P258,2)</f>
        <v>0</v>
      </c>
      <c r="R258" s="237" t="s">
        <v>443</v>
      </c>
      <c r="S258" s="237" t="s">
        <v>143</v>
      </c>
      <c r="T258" s="238" t="s">
        <v>143</v>
      </c>
      <c r="U258" s="221">
        <v>0.05</v>
      </c>
      <c r="V258" s="221">
        <f>ROUND(E258*U258,2)</f>
        <v>1.61</v>
      </c>
      <c r="W258" s="221"/>
      <c r="X258" s="221" t="s">
        <v>144</v>
      </c>
      <c r="Y258" s="211"/>
      <c r="Z258" s="211"/>
      <c r="AA258" s="211"/>
      <c r="AB258" s="211"/>
      <c r="AC258" s="211"/>
      <c r="AD258" s="211"/>
      <c r="AE258" s="211"/>
      <c r="AF258" s="211"/>
      <c r="AG258" s="211" t="s">
        <v>145</v>
      </c>
      <c r="AH258" s="211"/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>
      <c r="A259" s="218"/>
      <c r="B259" s="219"/>
      <c r="C259" s="254" t="s">
        <v>444</v>
      </c>
      <c r="D259" s="223"/>
      <c r="E259" s="224">
        <v>32.173000000000002</v>
      </c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149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ht="20" outlineLevel="1">
      <c r="A260" s="232">
        <v>66</v>
      </c>
      <c r="B260" s="233" t="s">
        <v>445</v>
      </c>
      <c r="C260" s="252" t="s">
        <v>446</v>
      </c>
      <c r="D260" s="234" t="s">
        <v>164</v>
      </c>
      <c r="E260" s="235">
        <v>32.172699999999999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21</v>
      </c>
      <c r="M260" s="237">
        <f>G260*(1+L260/100)</f>
        <v>0</v>
      </c>
      <c r="N260" s="237">
        <v>5.0400000000000002E-3</v>
      </c>
      <c r="O260" s="237">
        <f>ROUND(E260*N260,2)</f>
        <v>0.16</v>
      </c>
      <c r="P260" s="237">
        <v>0</v>
      </c>
      <c r="Q260" s="237">
        <f>ROUND(E260*P260,2)</f>
        <v>0</v>
      </c>
      <c r="R260" s="237" t="s">
        <v>443</v>
      </c>
      <c r="S260" s="237" t="s">
        <v>143</v>
      </c>
      <c r="T260" s="238" t="s">
        <v>143</v>
      </c>
      <c r="U260" s="221">
        <v>0.98</v>
      </c>
      <c r="V260" s="221">
        <f>ROUND(E260*U260,2)</f>
        <v>31.53</v>
      </c>
      <c r="W260" s="221"/>
      <c r="X260" s="221" t="s">
        <v>144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363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>
      <c r="A261" s="218"/>
      <c r="B261" s="219"/>
      <c r="C261" s="254" t="s">
        <v>447</v>
      </c>
      <c r="D261" s="223"/>
      <c r="E261" s="224">
        <v>3.7475000000000001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149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>
      <c r="A262" s="218"/>
      <c r="B262" s="219"/>
      <c r="C262" s="254" t="s">
        <v>448</v>
      </c>
      <c r="D262" s="223"/>
      <c r="E262" s="224">
        <v>4.5004999999999997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149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>
      <c r="A263" s="218"/>
      <c r="B263" s="219"/>
      <c r="C263" s="254" t="s">
        <v>449</v>
      </c>
      <c r="D263" s="223"/>
      <c r="E263" s="224">
        <v>1.28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149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>
      <c r="A264" s="218"/>
      <c r="B264" s="219"/>
      <c r="C264" s="254" t="s">
        <v>450</v>
      </c>
      <c r="D264" s="223"/>
      <c r="E264" s="224">
        <v>1.28</v>
      </c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149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>
      <c r="A265" s="218"/>
      <c r="B265" s="219"/>
      <c r="C265" s="254" t="s">
        <v>451</v>
      </c>
      <c r="D265" s="223"/>
      <c r="E265" s="224">
        <v>5.8252499999999996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149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>
      <c r="A266" s="218"/>
      <c r="B266" s="219"/>
      <c r="C266" s="254" t="s">
        <v>452</v>
      </c>
      <c r="D266" s="223"/>
      <c r="E266" s="224">
        <v>6.99</v>
      </c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149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>
      <c r="A267" s="218"/>
      <c r="B267" s="219"/>
      <c r="C267" s="254" t="s">
        <v>453</v>
      </c>
      <c r="D267" s="223"/>
      <c r="E267" s="224">
        <v>1.3187500000000001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149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>
      <c r="A268" s="218"/>
      <c r="B268" s="219"/>
      <c r="C268" s="254" t="s">
        <v>454</v>
      </c>
      <c r="D268" s="223"/>
      <c r="E268" s="224">
        <v>1.5587500000000001</v>
      </c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149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>
      <c r="A269" s="218"/>
      <c r="B269" s="219"/>
      <c r="C269" s="254" t="s">
        <v>455</v>
      </c>
      <c r="D269" s="223"/>
      <c r="E269" s="224">
        <v>1.5587500000000001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149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>
      <c r="A270" s="218"/>
      <c r="B270" s="219"/>
      <c r="C270" s="254" t="s">
        <v>456</v>
      </c>
      <c r="D270" s="223"/>
      <c r="E270" s="224">
        <v>1.2362500000000001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149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>
      <c r="A271" s="218"/>
      <c r="B271" s="219"/>
      <c r="C271" s="254" t="s">
        <v>457</v>
      </c>
      <c r="D271" s="223"/>
      <c r="E271" s="224">
        <v>2.8769499999999999</v>
      </c>
      <c r="F271" s="221"/>
      <c r="G271" s="22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149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ht="30" outlineLevel="1">
      <c r="A272" s="232">
        <v>67</v>
      </c>
      <c r="B272" s="233" t="s">
        <v>458</v>
      </c>
      <c r="C272" s="252" t="s">
        <v>459</v>
      </c>
      <c r="D272" s="234" t="s">
        <v>185</v>
      </c>
      <c r="E272" s="235">
        <v>2.7749999999999999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21</v>
      </c>
      <c r="M272" s="237">
        <f>G272*(1+L272/100)</f>
        <v>0</v>
      </c>
      <c r="N272" s="237">
        <v>2.3000000000000001E-4</v>
      </c>
      <c r="O272" s="237">
        <f>ROUND(E272*N272,2)</f>
        <v>0</v>
      </c>
      <c r="P272" s="237">
        <v>0</v>
      </c>
      <c r="Q272" s="237">
        <f>ROUND(E272*P272,2)</f>
        <v>0</v>
      </c>
      <c r="R272" s="237" t="s">
        <v>443</v>
      </c>
      <c r="S272" s="237" t="s">
        <v>143</v>
      </c>
      <c r="T272" s="238" t="s">
        <v>143</v>
      </c>
      <c r="U272" s="221">
        <v>0.20805000000000001</v>
      </c>
      <c r="V272" s="221">
        <f>ROUND(E272*U272,2)</f>
        <v>0.57999999999999996</v>
      </c>
      <c r="W272" s="221"/>
      <c r="X272" s="221" t="s">
        <v>144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145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>
      <c r="A273" s="218"/>
      <c r="B273" s="219"/>
      <c r="C273" s="254" t="s">
        <v>460</v>
      </c>
      <c r="D273" s="223"/>
      <c r="E273" s="224">
        <v>1.675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149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>
      <c r="A274" s="218"/>
      <c r="B274" s="219"/>
      <c r="C274" s="254" t="s">
        <v>461</v>
      </c>
      <c r="D274" s="223"/>
      <c r="E274" s="224">
        <v>1.1000000000000001</v>
      </c>
      <c r="F274" s="221"/>
      <c r="G274" s="221"/>
      <c r="H274" s="221"/>
      <c r="I274" s="221"/>
      <c r="J274" s="221"/>
      <c r="K274" s="221"/>
      <c r="L274" s="221"/>
      <c r="M274" s="221"/>
      <c r="N274" s="221"/>
      <c r="O274" s="221"/>
      <c r="P274" s="221"/>
      <c r="Q274" s="221"/>
      <c r="R274" s="221"/>
      <c r="S274" s="221"/>
      <c r="T274" s="221"/>
      <c r="U274" s="221"/>
      <c r="V274" s="221"/>
      <c r="W274" s="221"/>
      <c r="X274" s="221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149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>
      <c r="A275" s="232">
        <v>68</v>
      </c>
      <c r="B275" s="233" t="s">
        <v>462</v>
      </c>
      <c r="C275" s="252" t="s">
        <v>463</v>
      </c>
      <c r="D275" s="234" t="s">
        <v>185</v>
      </c>
      <c r="E275" s="235">
        <v>76.89</v>
      </c>
      <c r="F275" s="236"/>
      <c r="G275" s="237">
        <f>ROUND(E275*F275,2)</f>
        <v>0</v>
      </c>
      <c r="H275" s="236"/>
      <c r="I275" s="237">
        <f>ROUND(E275*H275,2)</f>
        <v>0</v>
      </c>
      <c r="J275" s="236"/>
      <c r="K275" s="237">
        <f>ROUND(E275*J275,2)</f>
        <v>0</v>
      </c>
      <c r="L275" s="237">
        <v>21</v>
      </c>
      <c r="M275" s="237">
        <f>G275*(1+L275/100)</f>
        <v>0</v>
      </c>
      <c r="N275" s="237">
        <v>4.0000000000000003E-5</v>
      </c>
      <c r="O275" s="237">
        <f>ROUND(E275*N275,2)</f>
        <v>0</v>
      </c>
      <c r="P275" s="237">
        <v>0</v>
      </c>
      <c r="Q275" s="237">
        <f>ROUND(E275*P275,2)</f>
        <v>0</v>
      </c>
      <c r="R275" s="237"/>
      <c r="S275" s="237" t="s">
        <v>143</v>
      </c>
      <c r="T275" s="238" t="s">
        <v>143</v>
      </c>
      <c r="U275" s="221">
        <v>7.0000000000000007E-2</v>
      </c>
      <c r="V275" s="221">
        <f>ROUND(E275*U275,2)</f>
        <v>5.38</v>
      </c>
      <c r="W275" s="221"/>
      <c r="X275" s="221" t="s">
        <v>144</v>
      </c>
      <c r="Y275" s="211"/>
      <c r="Z275" s="211"/>
      <c r="AA275" s="211"/>
      <c r="AB275" s="211"/>
      <c r="AC275" s="211"/>
      <c r="AD275" s="211"/>
      <c r="AE275" s="211"/>
      <c r="AF275" s="211"/>
      <c r="AG275" s="211" t="s">
        <v>145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>
      <c r="A276" s="218"/>
      <c r="B276" s="219"/>
      <c r="C276" s="255" t="s">
        <v>464</v>
      </c>
      <c r="D276" s="240"/>
      <c r="E276" s="240"/>
      <c r="F276" s="240"/>
      <c r="G276" s="240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160</v>
      </c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>
      <c r="A277" s="218"/>
      <c r="B277" s="219"/>
      <c r="C277" s="254" t="s">
        <v>378</v>
      </c>
      <c r="D277" s="223"/>
      <c r="E277" s="224">
        <v>7.76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149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>
      <c r="A278" s="218"/>
      <c r="B278" s="219"/>
      <c r="C278" s="254" t="s">
        <v>465</v>
      </c>
      <c r="D278" s="223"/>
      <c r="E278" s="224">
        <v>8.5299999999999994</v>
      </c>
      <c r="F278" s="221"/>
      <c r="G278" s="221"/>
      <c r="H278" s="221"/>
      <c r="I278" s="221"/>
      <c r="J278" s="221"/>
      <c r="K278" s="221"/>
      <c r="L278" s="221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1"/>
      <c r="X278" s="221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149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>
      <c r="A279" s="218"/>
      <c r="B279" s="219"/>
      <c r="C279" s="254" t="s">
        <v>466</v>
      </c>
      <c r="D279" s="223"/>
      <c r="E279" s="224">
        <v>4.8</v>
      </c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149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>
      <c r="A280" s="218"/>
      <c r="B280" s="219"/>
      <c r="C280" s="254" t="s">
        <v>467</v>
      </c>
      <c r="D280" s="223"/>
      <c r="E280" s="224">
        <v>4.8</v>
      </c>
      <c r="F280" s="221"/>
      <c r="G280" s="221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149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>
      <c r="A281" s="218"/>
      <c r="B281" s="219"/>
      <c r="C281" s="254" t="s">
        <v>380</v>
      </c>
      <c r="D281" s="223"/>
      <c r="E281" s="224">
        <v>10.210000000000001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149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>
      <c r="A282" s="218"/>
      <c r="B282" s="219"/>
      <c r="C282" s="254" t="s">
        <v>468</v>
      </c>
      <c r="D282" s="223"/>
      <c r="E282" s="224">
        <v>14.4</v>
      </c>
      <c r="F282" s="221"/>
      <c r="G282" s="22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149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>
      <c r="A283" s="218"/>
      <c r="B283" s="219"/>
      <c r="C283" s="254" t="s">
        <v>469</v>
      </c>
      <c r="D283" s="223"/>
      <c r="E283" s="224">
        <v>5.05</v>
      </c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149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>
      <c r="A284" s="218"/>
      <c r="B284" s="219"/>
      <c r="C284" s="254" t="s">
        <v>470</v>
      </c>
      <c r="D284" s="223"/>
      <c r="E284" s="224">
        <v>5.05</v>
      </c>
      <c r="F284" s="221"/>
      <c r="G284" s="22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149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>
      <c r="A285" s="218"/>
      <c r="B285" s="219"/>
      <c r="C285" s="254" t="s">
        <v>471</v>
      </c>
      <c r="D285" s="223"/>
      <c r="E285" s="224">
        <v>5.05</v>
      </c>
      <c r="F285" s="221"/>
      <c r="G285" s="221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1"/>
      <c r="Z285" s="211"/>
      <c r="AA285" s="211"/>
      <c r="AB285" s="211"/>
      <c r="AC285" s="211"/>
      <c r="AD285" s="211"/>
      <c r="AE285" s="211"/>
      <c r="AF285" s="211"/>
      <c r="AG285" s="211" t="s">
        <v>149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>
      <c r="A286" s="218"/>
      <c r="B286" s="219"/>
      <c r="C286" s="254" t="s">
        <v>472</v>
      </c>
      <c r="D286" s="223"/>
      <c r="E286" s="224">
        <v>4.45</v>
      </c>
      <c r="F286" s="221"/>
      <c r="G286" s="22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149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>
      <c r="A287" s="218"/>
      <c r="B287" s="219"/>
      <c r="C287" s="254" t="s">
        <v>382</v>
      </c>
      <c r="D287" s="223"/>
      <c r="E287" s="224">
        <v>6.79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149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>
      <c r="A288" s="232">
        <v>69</v>
      </c>
      <c r="B288" s="233" t="s">
        <v>473</v>
      </c>
      <c r="C288" s="252" t="s">
        <v>474</v>
      </c>
      <c r="D288" s="234" t="s">
        <v>164</v>
      </c>
      <c r="E288" s="235">
        <v>32.173000000000002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21</v>
      </c>
      <c r="M288" s="237">
        <f>G288*(1+L288/100)</f>
        <v>0</v>
      </c>
      <c r="N288" s="237">
        <v>8.0000000000000004E-4</v>
      </c>
      <c r="O288" s="237">
        <f>ROUND(E288*N288,2)</f>
        <v>0.03</v>
      </c>
      <c r="P288" s="237">
        <v>0</v>
      </c>
      <c r="Q288" s="237">
        <f>ROUND(E288*P288,2)</f>
        <v>0</v>
      </c>
      <c r="R288" s="237"/>
      <c r="S288" s="237" t="s">
        <v>475</v>
      </c>
      <c r="T288" s="238" t="s">
        <v>475</v>
      </c>
      <c r="U288" s="221">
        <v>0</v>
      </c>
      <c r="V288" s="221">
        <f>ROUND(E288*U288,2)</f>
        <v>0</v>
      </c>
      <c r="W288" s="221"/>
      <c r="X288" s="221" t="s">
        <v>144</v>
      </c>
      <c r="Y288" s="211"/>
      <c r="Z288" s="211"/>
      <c r="AA288" s="211"/>
      <c r="AB288" s="211"/>
      <c r="AC288" s="211"/>
      <c r="AD288" s="211"/>
      <c r="AE288" s="211"/>
      <c r="AF288" s="211"/>
      <c r="AG288" s="211" t="s">
        <v>363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>
      <c r="A289" s="218"/>
      <c r="B289" s="219"/>
      <c r="C289" s="254" t="s">
        <v>444</v>
      </c>
      <c r="D289" s="223"/>
      <c r="E289" s="224">
        <v>32.173000000000002</v>
      </c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149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>
      <c r="A290" s="232">
        <v>70</v>
      </c>
      <c r="B290" s="233" t="s">
        <v>476</v>
      </c>
      <c r="C290" s="252" t="s">
        <v>477</v>
      </c>
      <c r="D290" s="234" t="s">
        <v>164</v>
      </c>
      <c r="E290" s="235">
        <v>35.390300000000003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21</v>
      </c>
      <c r="M290" s="237">
        <f>G290*(1+L290/100)</f>
        <v>0</v>
      </c>
      <c r="N290" s="237">
        <v>1.9199999999999998E-2</v>
      </c>
      <c r="O290" s="237">
        <f>ROUND(E290*N290,2)</f>
        <v>0.68</v>
      </c>
      <c r="P290" s="237">
        <v>0</v>
      </c>
      <c r="Q290" s="237">
        <f>ROUND(E290*P290,2)</f>
        <v>0</v>
      </c>
      <c r="R290" s="237" t="s">
        <v>265</v>
      </c>
      <c r="S290" s="237" t="s">
        <v>143</v>
      </c>
      <c r="T290" s="238" t="s">
        <v>143</v>
      </c>
      <c r="U290" s="221">
        <v>0</v>
      </c>
      <c r="V290" s="221">
        <f>ROUND(E290*U290,2)</f>
        <v>0</v>
      </c>
      <c r="W290" s="221"/>
      <c r="X290" s="221" t="s">
        <v>266</v>
      </c>
      <c r="Y290" s="211"/>
      <c r="Z290" s="211"/>
      <c r="AA290" s="211"/>
      <c r="AB290" s="211"/>
      <c r="AC290" s="211"/>
      <c r="AD290" s="211"/>
      <c r="AE290" s="211"/>
      <c r="AF290" s="211"/>
      <c r="AG290" s="211" t="s">
        <v>267</v>
      </c>
      <c r="AH290" s="211"/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>
      <c r="A291" s="218"/>
      <c r="B291" s="219"/>
      <c r="C291" s="254" t="s">
        <v>478</v>
      </c>
      <c r="D291" s="223"/>
      <c r="E291" s="224">
        <v>35.390300000000003</v>
      </c>
      <c r="F291" s="221"/>
      <c r="G291" s="221"/>
      <c r="H291" s="221"/>
      <c r="I291" s="221"/>
      <c r="J291" s="221"/>
      <c r="K291" s="221"/>
      <c r="L291" s="221"/>
      <c r="M291" s="221"/>
      <c r="N291" s="221"/>
      <c r="O291" s="221"/>
      <c r="P291" s="221"/>
      <c r="Q291" s="221"/>
      <c r="R291" s="221"/>
      <c r="S291" s="221"/>
      <c r="T291" s="221"/>
      <c r="U291" s="221"/>
      <c r="V291" s="221"/>
      <c r="W291" s="221"/>
      <c r="X291" s="221"/>
      <c r="Y291" s="211"/>
      <c r="Z291" s="211"/>
      <c r="AA291" s="211"/>
      <c r="AB291" s="211"/>
      <c r="AC291" s="211"/>
      <c r="AD291" s="211"/>
      <c r="AE291" s="211"/>
      <c r="AF291" s="211"/>
      <c r="AG291" s="211" t="s">
        <v>149</v>
      </c>
      <c r="AH291" s="211">
        <v>0</v>
      </c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>
      <c r="A292" s="218">
        <v>71</v>
      </c>
      <c r="B292" s="219" t="s">
        <v>479</v>
      </c>
      <c r="C292" s="257" t="s">
        <v>430</v>
      </c>
      <c r="D292" s="220" t="s">
        <v>0</v>
      </c>
      <c r="E292" s="249"/>
      <c r="F292" s="222"/>
      <c r="G292" s="221">
        <f>ROUND(E292*F292,2)</f>
        <v>0</v>
      </c>
      <c r="H292" s="222"/>
      <c r="I292" s="221">
        <f>ROUND(E292*H292,2)</f>
        <v>0</v>
      </c>
      <c r="J292" s="222"/>
      <c r="K292" s="221">
        <f>ROUND(E292*J292,2)</f>
        <v>0</v>
      </c>
      <c r="L292" s="221">
        <v>21</v>
      </c>
      <c r="M292" s="221">
        <f>G292*(1+L292/100)</f>
        <v>0</v>
      </c>
      <c r="N292" s="221">
        <v>0</v>
      </c>
      <c r="O292" s="221">
        <f>ROUND(E292*N292,2)</f>
        <v>0</v>
      </c>
      <c r="P292" s="221">
        <v>0</v>
      </c>
      <c r="Q292" s="221">
        <f>ROUND(E292*P292,2)</f>
        <v>0</v>
      </c>
      <c r="R292" s="221"/>
      <c r="S292" s="221" t="s">
        <v>143</v>
      </c>
      <c r="T292" s="221" t="s">
        <v>143</v>
      </c>
      <c r="U292" s="221">
        <v>0</v>
      </c>
      <c r="V292" s="221">
        <f>ROUND(E292*U292,2)</f>
        <v>0</v>
      </c>
      <c r="W292" s="221"/>
      <c r="X292" s="221" t="s">
        <v>359</v>
      </c>
      <c r="Y292" s="211"/>
      <c r="Z292" s="211"/>
      <c r="AA292" s="211"/>
      <c r="AB292" s="211"/>
      <c r="AC292" s="211"/>
      <c r="AD292" s="211"/>
      <c r="AE292" s="211"/>
      <c r="AF292" s="211"/>
      <c r="AG292" s="211" t="s">
        <v>360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ht="13">
      <c r="A293" s="226" t="s">
        <v>137</v>
      </c>
      <c r="B293" s="227" t="s">
        <v>96</v>
      </c>
      <c r="C293" s="251" t="s">
        <v>97</v>
      </c>
      <c r="D293" s="228"/>
      <c r="E293" s="229"/>
      <c r="F293" s="230"/>
      <c r="G293" s="230">
        <f>SUMIF(AG294:AG328,"&lt;&gt;NOR",G294:G328)</f>
        <v>0</v>
      </c>
      <c r="H293" s="230"/>
      <c r="I293" s="230">
        <f>SUM(I294:I328)</f>
        <v>0</v>
      </c>
      <c r="J293" s="230"/>
      <c r="K293" s="230">
        <f>SUM(K294:K328)</f>
        <v>0</v>
      </c>
      <c r="L293" s="230"/>
      <c r="M293" s="230">
        <f>SUM(M294:M328)</f>
        <v>0</v>
      </c>
      <c r="N293" s="230"/>
      <c r="O293" s="230">
        <f>SUM(O294:O328)</f>
        <v>2.68</v>
      </c>
      <c r="P293" s="230"/>
      <c r="Q293" s="230">
        <f>SUM(Q294:Q328)</f>
        <v>0</v>
      </c>
      <c r="R293" s="230"/>
      <c r="S293" s="230"/>
      <c r="T293" s="231"/>
      <c r="U293" s="225"/>
      <c r="V293" s="225">
        <f>SUM(V294:V328)</f>
        <v>142.72999999999999</v>
      </c>
      <c r="W293" s="225"/>
      <c r="X293" s="225"/>
      <c r="AG293" t="s">
        <v>138</v>
      </c>
    </row>
    <row r="294" spans="1:60" outlineLevel="1">
      <c r="A294" s="232">
        <v>72</v>
      </c>
      <c r="B294" s="233" t="s">
        <v>480</v>
      </c>
      <c r="C294" s="252" t="s">
        <v>481</v>
      </c>
      <c r="D294" s="234" t="s">
        <v>185</v>
      </c>
      <c r="E294" s="235">
        <v>77.489999999999995</v>
      </c>
      <c r="F294" s="236"/>
      <c r="G294" s="237">
        <f>ROUND(E294*F294,2)</f>
        <v>0</v>
      </c>
      <c r="H294" s="236"/>
      <c r="I294" s="237">
        <f>ROUND(E294*H294,2)</f>
        <v>0</v>
      </c>
      <c r="J294" s="236"/>
      <c r="K294" s="237">
        <f>ROUND(E294*J294,2)</f>
        <v>0</v>
      </c>
      <c r="L294" s="237">
        <v>21</v>
      </c>
      <c r="M294" s="237">
        <f>G294*(1+L294/100)</f>
        <v>0</v>
      </c>
      <c r="N294" s="237">
        <v>1E-4</v>
      </c>
      <c r="O294" s="237">
        <f>ROUND(E294*N294,2)</f>
        <v>0.01</v>
      </c>
      <c r="P294" s="237">
        <v>0</v>
      </c>
      <c r="Q294" s="237">
        <f>ROUND(E294*P294,2)</f>
        <v>0</v>
      </c>
      <c r="R294" s="237" t="s">
        <v>443</v>
      </c>
      <c r="S294" s="237" t="s">
        <v>143</v>
      </c>
      <c r="T294" s="238" t="s">
        <v>143</v>
      </c>
      <c r="U294" s="221">
        <v>0.12</v>
      </c>
      <c r="V294" s="221">
        <f>ROUND(E294*U294,2)</f>
        <v>9.3000000000000007</v>
      </c>
      <c r="W294" s="221"/>
      <c r="X294" s="221" t="s">
        <v>144</v>
      </c>
      <c r="Y294" s="211"/>
      <c r="Z294" s="211"/>
      <c r="AA294" s="211"/>
      <c r="AB294" s="211"/>
      <c r="AC294" s="211"/>
      <c r="AD294" s="211"/>
      <c r="AE294" s="211"/>
      <c r="AF294" s="211"/>
      <c r="AG294" s="211" t="s">
        <v>363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>
      <c r="A295" s="218"/>
      <c r="B295" s="219"/>
      <c r="C295" s="254" t="s">
        <v>378</v>
      </c>
      <c r="D295" s="223"/>
      <c r="E295" s="224">
        <v>7.76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149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>
      <c r="A296" s="218"/>
      <c r="B296" s="219"/>
      <c r="C296" s="254" t="s">
        <v>465</v>
      </c>
      <c r="D296" s="223"/>
      <c r="E296" s="224">
        <v>8.5299999999999994</v>
      </c>
      <c r="F296" s="221"/>
      <c r="G296" s="22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149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>
      <c r="A297" s="218"/>
      <c r="B297" s="219"/>
      <c r="C297" s="254" t="s">
        <v>466</v>
      </c>
      <c r="D297" s="223"/>
      <c r="E297" s="224">
        <v>4.8</v>
      </c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149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>
      <c r="A298" s="218"/>
      <c r="B298" s="219"/>
      <c r="C298" s="254" t="s">
        <v>467</v>
      </c>
      <c r="D298" s="223"/>
      <c r="E298" s="224">
        <v>4.8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149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>
      <c r="A299" s="218"/>
      <c r="B299" s="219"/>
      <c r="C299" s="254" t="s">
        <v>380</v>
      </c>
      <c r="D299" s="223"/>
      <c r="E299" s="224">
        <v>10.210000000000001</v>
      </c>
      <c r="F299" s="221"/>
      <c r="G299" s="221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149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>
      <c r="A300" s="218"/>
      <c r="B300" s="219"/>
      <c r="C300" s="254" t="s">
        <v>468</v>
      </c>
      <c r="D300" s="223"/>
      <c r="E300" s="224">
        <v>14.4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149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>
      <c r="A301" s="218"/>
      <c r="B301" s="219"/>
      <c r="C301" s="254" t="s">
        <v>482</v>
      </c>
      <c r="D301" s="223"/>
      <c r="E301" s="224">
        <v>5.25</v>
      </c>
      <c r="F301" s="221"/>
      <c r="G301" s="221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149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>
      <c r="A302" s="218"/>
      <c r="B302" s="219"/>
      <c r="C302" s="254" t="s">
        <v>483</v>
      </c>
      <c r="D302" s="223"/>
      <c r="E302" s="224">
        <v>5.25</v>
      </c>
      <c r="F302" s="221"/>
      <c r="G302" s="22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149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>
      <c r="A303" s="218"/>
      <c r="B303" s="219"/>
      <c r="C303" s="254" t="s">
        <v>484</v>
      </c>
      <c r="D303" s="223"/>
      <c r="E303" s="224">
        <v>5.25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149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>
      <c r="A304" s="218"/>
      <c r="B304" s="219"/>
      <c r="C304" s="254" t="s">
        <v>472</v>
      </c>
      <c r="D304" s="223"/>
      <c r="E304" s="224">
        <v>4.45</v>
      </c>
      <c r="F304" s="221"/>
      <c r="G304" s="221"/>
      <c r="H304" s="221"/>
      <c r="I304" s="221"/>
      <c r="J304" s="221"/>
      <c r="K304" s="221"/>
      <c r="L304" s="221"/>
      <c r="M304" s="221"/>
      <c r="N304" s="221"/>
      <c r="O304" s="221"/>
      <c r="P304" s="221"/>
      <c r="Q304" s="221"/>
      <c r="R304" s="221"/>
      <c r="S304" s="221"/>
      <c r="T304" s="221"/>
      <c r="U304" s="221"/>
      <c r="V304" s="221"/>
      <c r="W304" s="221"/>
      <c r="X304" s="221"/>
      <c r="Y304" s="211"/>
      <c r="Z304" s="211"/>
      <c r="AA304" s="211"/>
      <c r="AB304" s="211"/>
      <c r="AC304" s="211"/>
      <c r="AD304" s="211"/>
      <c r="AE304" s="211"/>
      <c r="AF304" s="211"/>
      <c r="AG304" s="211" t="s">
        <v>149</v>
      </c>
      <c r="AH304" s="211">
        <v>0</v>
      </c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>
      <c r="A305" s="218"/>
      <c r="B305" s="219"/>
      <c r="C305" s="254" t="s">
        <v>382</v>
      </c>
      <c r="D305" s="223"/>
      <c r="E305" s="224">
        <v>6.79</v>
      </c>
      <c r="F305" s="221"/>
      <c r="G305" s="221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149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ht="20" outlineLevel="1">
      <c r="A306" s="232">
        <v>73</v>
      </c>
      <c r="B306" s="233" t="s">
        <v>485</v>
      </c>
      <c r="C306" s="252" t="s">
        <v>486</v>
      </c>
      <c r="D306" s="234" t="s">
        <v>185</v>
      </c>
      <c r="E306" s="235">
        <v>6.625</v>
      </c>
      <c r="F306" s="236"/>
      <c r="G306" s="237">
        <f>ROUND(E306*F306,2)</f>
        <v>0</v>
      </c>
      <c r="H306" s="236"/>
      <c r="I306" s="237">
        <f>ROUND(E306*H306,2)</f>
        <v>0</v>
      </c>
      <c r="J306" s="236"/>
      <c r="K306" s="237">
        <f>ROUND(E306*J306,2)</f>
        <v>0</v>
      </c>
      <c r="L306" s="237">
        <v>21</v>
      </c>
      <c r="M306" s="237">
        <f>G306*(1+L306/100)</f>
        <v>0</v>
      </c>
      <c r="N306" s="237">
        <v>5.5000000000000003E-4</v>
      </c>
      <c r="O306" s="237">
        <f>ROUND(E306*N306,2)</f>
        <v>0</v>
      </c>
      <c r="P306" s="237">
        <v>0</v>
      </c>
      <c r="Q306" s="237">
        <f>ROUND(E306*P306,2)</f>
        <v>0</v>
      </c>
      <c r="R306" s="237" t="s">
        <v>443</v>
      </c>
      <c r="S306" s="237" t="s">
        <v>143</v>
      </c>
      <c r="T306" s="238" t="s">
        <v>143</v>
      </c>
      <c r="U306" s="221">
        <v>0.41</v>
      </c>
      <c r="V306" s="221">
        <f>ROUND(E306*U306,2)</f>
        <v>2.72</v>
      </c>
      <c r="W306" s="221"/>
      <c r="X306" s="221" t="s">
        <v>144</v>
      </c>
      <c r="Y306" s="211"/>
      <c r="Z306" s="211"/>
      <c r="AA306" s="211"/>
      <c r="AB306" s="211"/>
      <c r="AC306" s="211"/>
      <c r="AD306" s="211"/>
      <c r="AE306" s="211"/>
      <c r="AF306" s="211"/>
      <c r="AG306" s="211" t="s">
        <v>363</v>
      </c>
      <c r="AH306" s="211"/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>
      <c r="A307" s="218"/>
      <c r="B307" s="219"/>
      <c r="C307" s="254" t="s">
        <v>487</v>
      </c>
      <c r="D307" s="223"/>
      <c r="E307" s="224">
        <v>3.2250000000000001</v>
      </c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149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>
      <c r="A308" s="218"/>
      <c r="B308" s="219"/>
      <c r="C308" s="254" t="s">
        <v>488</v>
      </c>
      <c r="D308" s="223"/>
      <c r="E308" s="224">
        <v>3.4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149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ht="20" outlineLevel="1">
      <c r="A309" s="232">
        <v>74</v>
      </c>
      <c r="B309" s="233" t="s">
        <v>489</v>
      </c>
      <c r="C309" s="252" t="s">
        <v>490</v>
      </c>
      <c r="D309" s="234" t="s">
        <v>185</v>
      </c>
      <c r="E309" s="235">
        <v>1.6</v>
      </c>
      <c r="F309" s="236"/>
      <c r="G309" s="237">
        <f>ROUND(E309*F309,2)</f>
        <v>0</v>
      </c>
      <c r="H309" s="236"/>
      <c r="I309" s="237">
        <f>ROUND(E309*H309,2)</f>
        <v>0</v>
      </c>
      <c r="J309" s="236"/>
      <c r="K309" s="237">
        <f>ROUND(E309*J309,2)</f>
        <v>0</v>
      </c>
      <c r="L309" s="237">
        <v>21</v>
      </c>
      <c r="M309" s="237">
        <f>G309*(1+L309/100)</f>
        <v>0</v>
      </c>
      <c r="N309" s="237">
        <v>7.6000000000000004E-4</v>
      </c>
      <c r="O309" s="237">
        <f>ROUND(E309*N309,2)</f>
        <v>0</v>
      </c>
      <c r="P309" s="237">
        <v>0</v>
      </c>
      <c r="Q309" s="237">
        <f>ROUND(E309*P309,2)</f>
        <v>0</v>
      </c>
      <c r="R309" s="237" t="s">
        <v>443</v>
      </c>
      <c r="S309" s="237" t="s">
        <v>143</v>
      </c>
      <c r="T309" s="238" t="s">
        <v>143</v>
      </c>
      <c r="U309" s="221">
        <v>0.4</v>
      </c>
      <c r="V309" s="221">
        <f>ROUND(E309*U309,2)</f>
        <v>0.64</v>
      </c>
      <c r="W309" s="221"/>
      <c r="X309" s="221" t="s">
        <v>144</v>
      </c>
      <c r="Y309" s="211"/>
      <c r="Z309" s="211"/>
      <c r="AA309" s="211"/>
      <c r="AB309" s="211"/>
      <c r="AC309" s="211"/>
      <c r="AD309" s="211"/>
      <c r="AE309" s="211"/>
      <c r="AF309" s="211"/>
      <c r="AG309" s="211" t="s">
        <v>145</v>
      </c>
      <c r="AH309" s="211"/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>
      <c r="A310" s="218"/>
      <c r="B310" s="219"/>
      <c r="C310" s="254" t="s">
        <v>491</v>
      </c>
      <c r="D310" s="223"/>
      <c r="E310" s="224">
        <v>1.6</v>
      </c>
      <c r="F310" s="221"/>
      <c r="G310" s="221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149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>
      <c r="A311" s="232">
        <v>75</v>
      </c>
      <c r="B311" s="233" t="s">
        <v>492</v>
      </c>
      <c r="C311" s="252" t="s">
        <v>493</v>
      </c>
      <c r="D311" s="234" t="s">
        <v>164</v>
      </c>
      <c r="E311" s="235">
        <v>132.72900000000001</v>
      </c>
      <c r="F311" s="236"/>
      <c r="G311" s="237">
        <f>ROUND(E311*F311,2)</f>
        <v>0</v>
      </c>
      <c r="H311" s="236"/>
      <c r="I311" s="237">
        <f>ROUND(E311*H311,2)</f>
        <v>0</v>
      </c>
      <c r="J311" s="236"/>
      <c r="K311" s="237">
        <f>ROUND(E311*J311,2)</f>
        <v>0</v>
      </c>
      <c r="L311" s="237">
        <v>21</v>
      </c>
      <c r="M311" s="237">
        <f>G311*(1+L311/100)</f>
        <v>0</v>
      </c>
      <c r="N311" s="237">
        <v>4.9699999999999996E-3</v>
      </c>
      <c r="O311" s="237">
        <f>ROUND(E311*N311,2)</f>
        <v>0.66</v>
      </c>
      <c r="P311" s="237">
        <v>0</v>
      </c>
      <c r="Q311" s="237">
        <f>ROUND(E311*P311,2)</f>
        <v>0</v>
      </c>
      <c r="R311" s="237"/>
      <c r="S311" s="237" t="s">
        <v>143</v>
      </c>
      <c r="T311" s="238" t="s">
        <v>143</v>
      </c>
      <c r="U311" s="221">
        <v>0.98</v>
      </c>
      <c r="V311" s="221">
        <f>ROUND(E311*U311,2)</f>
        <v>130.07</v>
      </c>
      <c r="W311" s="221"/>
      <c r="X311" s="221" t="s">
        <v>144</v>
      </c>
      <c r="Y311" s="211"/>
      <c r="Z311" s="211"/>
      <c r="AA311" s="211"/>
      <c r="AB311" s="211"/>
      <c r="AC311" s="211"/>
      <c r="AD311" s="211"/>
      <c r="AE311" s="211"/>
      <c r="AF311" s="211"/>
      <c r="AG311" s="211" t="s">
        <v>363</v>
      </c>
      <c r="AH311" s="211"/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>
      <c r="A312" s="218"/>
      <c r="B312" s="219"/>
      <c r="C312" s="254" t="s">
        <v>228</v>
      </c>
      <c r="D312" s="223"/>
      <c r="E312" s="224">
        <v>12.696</v>
      </c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21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149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>
      <c r="A313" s="218"/>
      <c r="B313" s="219"/>
      <c r="C313" s="254" t="s">
        <v>229</v>
      </c>
      <c r="D313" s="223"/>
      <c r="E313" s="224">
        <v>13.313000000000001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149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>
      <c r="A314" s="218"/>
      <c r="B314" s="219"/>
      <c r="C314" s="254" t="s">
        <v>230</v>
      </c>
      <c r="D314" s="223"/>
      <c r="E314" s="224">
        <v>16.96</v>
      </c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21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149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>
      <c r="A315" s="218"/>
      <c r="B315" s="219"/>
      <c r="C315" s="254" t="s">
        <v>231</v>
      </c>
      <c r="D315" s="223"/>
      <c r="E315" s="224">
        <v>17.841000000000001</v>
      </c>
      <c r="F315" s="221"/>
      <c r="G315" s="22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149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>
      <c r="A316" s="218"/>
      <c r="B316" s="219"/>
      <c r="C316" s="254" t="s">
        <v>232</v>
      </c>
      <c r="D316" s="223"/>
      <c r="E316" s="224">
        <v>22.84</v>
      </c>
      <c r="F316" s="221"/>
      <c r="G316" s="221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149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>
      <c r="A317" s="218"/>
      <c r="B317" s="219"/>
      <c r="C317" s="254" t="s">
        <v>233</v>
      </c>
      <c r="D317" s="223"/>
      <c r="E317" s="224">
        <v>9.625</v>
      </c>
      <c r="F317" s="221"/>
      <c r="G317" s="221"/>
      <c r="H317" s="221"/>
      <c r="I317" s="221"/>
      <c r="J317" s="221"/>
      <c r="K317" s="221"/>
      <c r="L317" s="221"/>
      <c r="M317" s="221"/>
      <c r="N317" s="221"/>
      <c r="O317" s="221"/>
      <c r="P317" s="221"/>
      <c r="Q317" s="221"/>
      <c r="R317" s="221"/>
      <c r="S317" s="221"/>
      <c r="T317" s="221"/>
      <c r="U317" s="221"/>
      <c r="V317" s="221"/>
      <c r="W317" s="221"/>
      <c r="X317" s="221"/>
      <c r="Y317" s="211"/>
      <c r="Z317" s="211"/>
      <c r="AA317" s="211"/>
      <c r="AB317" s="211"/>
      <c r="AC317" s="211"/>
      <c r="AD317" s="211"/>
      <c r="AE317" s="211"/>
      <c r="AF317" s="211"/>
      <c r="AG317" s="211" t="s">
        <v>149</v>
      </c>
      <c r="AH317" s="211">
        <v>0</v>
      </c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>
      <c r="A318" s="218"/>
      <c r="B318" s="219"/>
      <c r="C318" s="254" t="s">
        <v>234</v>
      </c>
      <c r="D318" s="223"/>
      <c r="E318" s="224">
        <v>9.625</v>
      </c>
      <c r="F318" s="221"/>
      <c r="G318" s="221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1"/>
      <c r="Z318" s="211"/>
      <c r="AA318" s="211"/>
      <c r="AB318" s="211"/>
      <c r="AC318" s="211"/>
      <c r="AD318" s="211"/>
      <c r="AE318" s="211"/>
      <c r="AF318" s="211"/>
      <c r="AG318" s="211" t="s">
        <v>149</v>
      </c>
      <c r="AH318" s="211">
        <v>0</v>
      </c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>
      <c r="A319" s="218"/>
      <c r="B319" s="219"/>
      <c r="C319" s="254" t="s">
        <v>235</v>
      </c>
      <c r="D319" s="223"/>
      <c r="E319" s="224">
        <v>9.625</v>
      </c>
      <c r="F319" s="221"/>
      <c r="G319" s="221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21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149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>
      <c r="A320" s="218"/>
      <c r="B320" s="219"/>
      <c r="C320" s="254" t="s">
        <v>236</v>
      </c>
      <c r="D320" s="223"/>
      <c r="E320" s="224">
        <v>7.9450000000000003</v>
      </c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1"/>
      <c r="X320" s="221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149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>
      <c r="A321" s="218"/>
      <c r="B321" s="219"/>
      <c r="C321" s="254" t="s">
        <v>237</v>
      </c>
      <c r="D321" s="223"/>
      <c r="E321" s="224">
        <v>12.259</v>
      </c>
      <c r="F321" s="221"/>
      <c r="G321" s="22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21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149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>
      <c r="A322" s="232">
        <v>76</v>
      </c>
      <c r="B322" s="233" t="s">
        <v>494</v>
      </c>
      <c r="C322" s="252" t="s">
        <v>495</v>
      </c>
      <c r="D322" s="234" t="s">
        <v>164</v>
      </c>
      <c r="E322" s="235">
        <v>132.72900000000001</v>
      </c>
      <c r="F322" s="236"/>
      <c r="G322" s="237">
        <f>ROUND(E322*F322,2)</f>
        <v>0</v>
      </c>
      <c r="H322" s="236"/>
      <c r="I322" s="237">
        <f>ROUND(E322*H322,2)</f>
        <v>0</v>
      </c>
      <c r="J322" s="236"/>
      <c r="K322" s="237">
        <f>ROUND(E322*J322,2)</f>
        <v>0</v>
      </c>
      <c r="L322" s="237">
        <v>21</v>
      </c>
      <c r="M322" s="237">
        <f>G322*(1+L322/100)</f>
        <v>0</v>
      </c>
      <c r="N322" s="237">
        <v>1.1E-4</v>
      </c>
      <c r="O322" s="237">
        <f>ROUND(E322*N322,2)</f>
        <v>0.01</v>
      </c>
      <c r="P322" s="237">
        <v>0</v>
      </c>
      <c r="Q322" s="237">
        <f>ROUND(E322*P322,2)</f>
        <v>0</v>
      </c>
      <c r="R322" s="237"/>
      <c r="S322" s="237" t="s">
        <v>143</v>
      </c>
      <c r="T322" s="238" t="s">
        <v>143</v>
      </c>
      <c r="U322" s="221">
        <v>0</v>
      </c>
      <c r="V322" s="221">
        <f>ROUND(E322*U322,2)</f>
        <v>0</v>
      </c>
      <c r="W322" s="221"/>
      <c r="X322" s="221" t="s">
        <v>144</v>
      </c>
      <c r="Y322" s="211"/>
      <c r="Z322" s="211"/>
      <c r="AA322" s="211"/>
      <c r="AB322" s="211"/>
      <c r="AC322" s="211"/>
      <c r="AD322" s="211"/>
      <c r="AE322" s="211"/>
      <c r="AF322" s="211"/>
      <c r="AG322" s="211" t="s">
        <v>363</v>
      </c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>
      <c r="A323" s="218"/>
      <c r="B323" s="219"/>
      <c r="C323" s="254" t="s">
        <v>496</v>
      </c>
      <c r="D323" s="223"/>
      <c r="E323" s="224">
        <v>132.72900000000001</v>
      </c>
      <c r="F323" s="221"/>
      <c r="G323" s="221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21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149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>
      <c r="A324" s="232">
        <v>77</v>
      </c>
      <c r="B324" s="233" t="s">
        <v>497</v>
      </c>
      <c r="C324" s="252" t="s">
        <v>498</v>
      </c>
      <c r="D324" s="234" t="s">
        <v>164</v>
      </c>
      <c r="E324" s="235">
        <v>146.99465000000001</v>
      </c>
      <c r="F324" s="236"/>
      <c r="G324" s="237">
        <f>ROUND(E324*F324,2)</f>
        <v>0</v>
      </c>
      <c r="H324" s="236"/>
      <c r="I324" s="237">
        <f>ROUND(E324*H324,2)</f>
        <v>0</v>
      </c>
      <c r="J324" s="236"/>
      <c r="K324" s="237">
        <f>ROUND(E324*J324,2)</f>
        <v>0</v>
      </c>
      <c r="L324" s="237">
        <v>21</v>
      </c>
      <c r="M324" s="237">
        <f>G324*(1+L324/100)</f>
        <v>0</v>
      </c>
      <c r="N324" s="237">
        <v>1.3599999999999999E-2</v>
      </c>
      <c r="O324" s="237">
        <f>ROUND(E324*N324,2)</f>
        <v>2</v>
      </c>
      <c r="P324" s="237">
        <v>0</v>
      </c>
      <c r="Q324" s="237">
        <f>ROUND(E324*P324,2)</f>
        <v>0</v>
      </c>
      <c r="R324" s="237" t="s">
        <v>265</v>
      </c>
      <c r="S324" s="237" t="s">
        <v>143</v>
      </c>
      <c r="T324" s="238" t="s">
        <v>143</v>
      </c>
      <c r="U324" s="221">
        <v>0</v>
      </c>
      <c r="V324" s="221">
        <f>ROUND(E324*U324,2)</f>
        <v>0</v>
      </c>
      <c r="W324" s="221"/>
      <c r="X324" s="221" t="s">
        <v>266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267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>
      <c r="A325" s="218"/>
      <c r="B325" s="219"/>
      <c r="C325" s="254" t="s">
        <v>499</v>
      </c>
      <c r="D325" s="223"/>
      <c r="E325" s="224">
        <v>146.00190000000001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149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>
      <c r="A326" s="218"/>
      <c r="B326" s="219"/>
      <c r="C326" s="254" t="s">
        <v>500</v>
      </c>
      <c r="D326" s="223"/>
      <c r="E326" s="224">
        <v>0.72875000000000001</v>
      </c>
      <c r="F326" s="221"/>
      <c r="G326" s="221"/>
      <c r="H326" s="221"/>
      <c r="I326" s="221"/>
      <c r="J326" s="221"/>
      <c r="K326" s="221"/>
      <c r="L326" s="221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1"/>
      <c r="X326" s="221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149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>
      <c r="A327" s="218"/>
      <c r="B327" s="219"/>
      <c r="C327" s="254" t="s">
        <v>501</v>
      </c>
      <c r="D327" s="223"/>
      <c r="E327" s="224">
        <v>0.26400000000000001</v>
      </c>
      <c r="F327" s="221"/>
      <c r="G327" s="221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149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>
      <c r="A328" s="218">
        <v>78</v>
      </c>
      <c r="B328" s="219" t="s">
        <v>502</v>
      </c>
      <c r="C328" s="257" t="s">
        <v>430</v>
      </c>
      <c r="D328" s="220" t="s">
        <v>0</v>
      </c>
      <c r="E328" s="249"/>
      <c r="F328" s="222"/>
      <c r="G328" s="221">
        <f>ROUND(E328*F328,2)</f>
        <v>0</v>
      </c>
      <c r="H328" s="222"/>
      <c r="I328" s="221">
        <f>ROUND(E328*H328,2)</f>
        <v>0</v>
      </c>
      <c r="J328" s="222"/>
      <c r="K328" s="221">
        <f>ROUND(E328*J328,2)</f>
        <v>0</v>
      </c>
      <c r="L328" s="221">
        <v>21</v>
      </c>
      <c r="M328" s="221">
        <f>G328*(1+L328/100)</f>
        <v>0</v>
      </c>
      <c r="N328" s="221">
        <v>0</v>
      </c>
      <c r="O328" s="221">
        <f>ROUND(E328*N328,2)</f>
        <v>0</v>
      </c>
      <c r="P328" s="221">
        <v>0</v>
      </c>
      <c r="Q328" s="221">
        <f>ROUND(E328*P328,2)</f>
        <v>0</v>
      </c>
      <c r="R328" s="221"/>
      <c r="S328" s="221" t="s">
        <v>143</v>
      </c>
      <c r="T328" s="221" t="s">
        <v>143</v>
      </c>
      <c r="U328" s="221">
        <v>0</v>
      </c>
      <c r="V328" s="221">
        <f>ROUND(E328*U328,2)</f>
        <v>0</v>
      </c>
      <c r="W328" s="221"/>
      <c r="X328" s="221" t="s">
        <v>359</v>
      </c>
      <c r="Y328" s="211"/>
      <c r="Z328" s="211"/>
      <c r="AA328" s="211"/>
      <c r="AB328" s="211"/>
      <c r="AC328" s="211"/>
      <c r="AD328" s="211"/>
      <c r="AE328" s="211"/>
      <c r="AF328" s="211"/>
      <c r="AG328" s="211" t="s">
        <v>360</v>
      </c>
      <c r="AH328" s="211"/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ht="13">
      <c r="A329" s="226" t="s">
        <v>137</v>
      </c>
      <c r="B329" s="227" t="s">
        <v>98</v>
      </c>
      <c r="C329" s="251" t="s">
        <v>99</v>
      </c>
      <c r="D329" s="228"/>
      <c r="E329" s="229"/>
      <c r="F329" s="230"/>
      <c r="G329" s="230">
        <f>SUMIF(AG330:AG336,"&lt;&gt;NOR",G330:G336)</f>
        <v>0</v>
      </c>
      <c r="H329" s="230"/>
      <c r="I329" s="230">
        <f>SUM(I330:I336)</f>
        <v>0</v>
      </c>
      <c r="J329" s="230"/>
      <c r="K329" s="230">
        <f>SUM(K330:K336)</f>
        <v>0</v>
      </c>
      <c r="L329" s="230"/>
      <c r="M329" s="230">
        <f>SUM(M330:M336)</f>
        <v>0</v>
      </c>
      <c r="N329" s="230"/>
      <c r="O329" s="230">
        <f>SUM(O330:O336)</f>
        <v>0</v>
      </c>
      <c r="P329" s="230"/>
      <c r="Q329" s="230">
        <f>SUM(Q330:Q336)</f>
        <v>0</v>
      </c>
      <c r="R329" s="230"/>
      <c r="S329" s="230"/>
      <c r="T329" s="231"/>
      <c r="U329" s="225"/>
      <c r="V329" s="225">
        <f>SUM(V330:V336)</f>
        <v>5.05</v>
      </c>
      <c r="W329" s="225"/>
      <c r="X329" s="225"/>
      <c r="AG329" t="s">
        <v>138</v>
      </c>
    </row>
    <row r="330" spans="1:60" outlineLevel="1">
      <c r="A330" s="232">
        <v>79</v>
      </c>
      <c r="B330" s="233" t="s">
        <v>503</v>
      </c>
      <c r="C330" s="252" t="s">
        <v>504</v>
      </c>
      <c r="D330" s="234" t="s">
        <v>164</v>
      </c>
      <c r="E330" s="235">
        <v>12.635</v>
      </c>
      <c r="F330" s="236"/>
      <c r="G330" s="237">
        <f>ROUND(E330*F330,2)</f>
        <v>0</v>
      </c>
      <c r="H330" s="236"/>
      <c r="I330" s="237">
        <f>ROUND(E330*H330,2)</f>
        <v>0</v>
      </c>
      <c r="J330" s="236"/>
      <c r="K330" s="237">
        <f>ROUND(E330*J330,2)</f>
        <v>0</v>
      </c>
      <c r="L330" s="237">
        <v>21</v>
      </c>
      <c r="M330" s="237">
        <f>G330*(1+L330/100)</f>
        <v>0</v>
      </c>
      <c r="N330" s="237">
        <v>3.1E-4</v>
      </c>
      <c r="O330" s="237">
        <f>ROUND(E330*N330,2)</f>
        <v>0</v>
      </c>
      <c r="P330" s="237">
        <v>0</v>
      </c>
      <c r="Q330" s="237">
        <f>ROUND(E330*P330,2)</f>
        <v>0</v>
      </c>
      <c r="R330" s="237"/>
      <c r="S330" s="237" t="s">
        <v>143</v>
      </c>
      <c r="T330" s="238" t="s">
        <v>143</v>
      </c>
      <c r="U330" s="221">
        <v>0.4</v>
      </c>
      <c r="V330" s="221">
        <f>ROUND(E330*U330,2)</f>
        <v>5.05</v>
      </c>
      <c r="W330" s="221"/>
      <c r="X330" s="221" t="s">
        <v>144</v>
      </c>
      <c r="Y330" s="211"/>
      <c r="Z330" s="211"/>
      <c r="AA330" s="211"/>
      <c r="AB330" s="211"/>
      <c r="AC330" s="211"/>
      <c r="AD330" s="211"/>
      <c r="AE330" s="211"/>
      <c r="AF330" s="211"/>
      <c r="AG330" s="211" t="s">
        <v>363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>
      <c r="A331" s="218"/>
      <c r="B331" s="219"/>
      <c r="C331" s="254" t="s">
        <v>505</v>
      </c>
      <c r="D331" s="223"/>
      <c r="E331" s="224">
        <v>1.68</v>
      </c>
      <c r="F331" s="221"/>
      <c r="G331" s="221"/>
      <c r="H331" s="221"/>
      <c r="I331" s="221"/>
      <c r="J331" s="221"/>
      <c r="K331" s="221"/>
      <c r="L331" s="221"/>
      <c r="M331" s="221"/>
      <c r="N331" s="221"/>
      <c r="O331" s="221"/>
      <c r="P331" s="221"/>
      <c r="Q331" s="221"/>
      <c r="R331" s="221"/>
      <c r="S331" s="221"/>
      <c r="T331" s="221"/>
      <c r="U331" s="221"/>
      <c r="V331" s="221"/>
      <c r="W331" s="221"/>
      <c r="X331" s="221"/>
      <c r="Y331" s="211"/>
      <c r="Z331" s="211"/>
      <c r="AA331" s="211"/>
      <c r="AB331" s="211"/>
      <c r="AC331" s="211"/>
      <c r="AD331" s="211"/>
      <c r="AE331" s="211"/>
      <c r="AF331" s="211"/>
      <c r="AG331" s="211" t="s">
        <v>149</v>
      </c>
      <c r="AH331" s="211">
        <v>0</v>
      </c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outlineLevel="1">
      <c r="A332" s="218"/>
      <c r="B332" s="219"/>
      <c r="C332" s="254" t="s">
        <v>506</v>
      </c>
      <c r="D332" s="223"/>
      <c r="E332" s="224">
        <v>1.68</v>
      </c>
      <c r="F332" s="221"/>
      <c r="G332" s="221"/>
      <c r="H332" s="221"/>
      <c r="I332" s="221"/>
      <c r="J332" s="221"/>
      <c r="K332" s="221"/>
      <c r="L332" s="221"/>
      <c r="M332" s="221"/>
      <c r="N332" s="221"/>
      <c r="O332" s="221"/>
      <c r="P332" s="221"/>
      <c r="Q332" s="221"/>
      <c r="R332" s="221"/>
      <c r="S332" s="221"/>
      <c r="T332" s="221"/>
      <c r="U332" s="221"/>
      <c r="V332" s="221"/>
      <c r="W332" s="221"/>
      <c r="X332" s="221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149</v>
      </c>
      <c r="AH332" s="211">
        <v>0</v>
      </c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11"/>
      <c r="BB332" s="211"/>
      <c r="BC332" s="211"/>
      <c r="BD332" s="211"/>
      <c r="BE332" s="211"/>
      <c r="BF332" s="211"/>
      <c r="BG332" s="211"/>
      <c r="BH332" s="211"/>
    </row>
    <row r="333" spans="1:60" outlineLevel="1">
      <c r="A333" s="218"/>
      <c r="B333" s="219"/>
      <c r="C333" s="254" t="s">
        <v>507</v>
      </c>
      <c r="D333" s="223"/>
      <c r="E333" s="224">
        <v>1.7150000000000001</v>
      </c>
      <c r="F333" s="221"/>
      <c r="G333" s="221"/>
      <c r="H333" s="221"/>
      <c r="I333" s="221"/>
      <c r="J333" s="221"/>
      <c r="K333" s="221"/>
      <c r="L333" s="221"/>
      <c r="M333" s="221"/>
      <c r="N333" s="221"/>
      <c r="O333" s="221"/>
      <c r="P333" s="221"/>
      <c r="Q333" s="221"/>
      <c r="R333" s="221"/>
      <c r="S333" s="221"/>
      <c r="T333" s="221"/>
      <c r="U333" s="221"/>
      <c r="V333" s="221"/>
      <c r="W333" s="221"/>
      <c r="X333" s="221"/>
      <c r="Y333" s="211"/>
      <c r="Z333" s="211"/>
      <c r="AA333" s="211"/>
      <c r="AB333" s="211"/>
      <c r="AC333" s="211"/>
      <c r="AD333" s="211"/>
      <c r="AE333" s="211"/>
      <c r="AF333" s="211"/>
      <c r="AG333" s="211" t="s">
        <v>149</v>
      </c>
      <c r="AH333" s="211">
        <v>0</v>
      </c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outlineLevel="1">
      <c r="A334" s="218"/>
      <c r="B334" s="219"/>
      <c r="C334" s="254" t="s">
        <v>508</v>
      </c>
      <c r="D334" s="223"/>
      <c r="E334" s="224">
        <v>1.92</v>
      </c>
      <c r="F334" s="221"/>
      <c r="G334" s="221"/>
      <c r="H334" s="221"/>
      <c r="I334" s="221"/>
      <c r="J334" s="221"/>
      <c r="K334" s="221"/>
      <c r="L334" s="221"/>
      <c r="M334" s="221"/>
      <c r="N334" s="221"/>
      <c r="O334" s="221"/>
      <c r="P334" s="221"/>
      <c r="Q334" s="221"/>
      <c r="R334" s="221"/>
      <c r="S334" s="221"/>
      <c r="T334" s="221"/>
      <c r="U334" s="221"/>
      <c r="V334" s="221"/>
      <c r="W334" s="221"/>
      <c r="X334" s="221"/>
      <c r="Y334" s="211"/>
      <c r="Z334" s="211"/>
      <c r="AA334" s="211"/>
      <c r="AB334" s="211"/>
      <c r="AC334" s="211"/>
      <c r="AD334" s="211"/>
      <c r="AE334" s="211"/>
      <c r="AF334" s="211"/>
      <c r="AG334" s="211" t="s">
        <v>149</v>
      </c>
      <c r="AH334" s="211">
        <v>0</v>
      </c>
      <c r="AI334" s="211"/>
      <c r="AJ334" s="211"/>
      <c r="AK334" s="211"/>
      <c r="AL334" s="211"/>
      <c r="AM334" s="211"/>
      <c r="AN334" s="211"/>
      <c r="AO334" s="211"/>
      <c r="AP334" s="211"/>
      <c r="AQ334" s="211"/>
      <c r="AR334" s="211"/>
      <c r="AS334" s="211"/>
      <c r="AT334" s="211"/>
      <c r="AU334" s="211"/>
      <c r="AV334" s="211"/>
      <c r="AW334" s="211"/>
      <c r="AX334" s="211"/>
      <c r="AY334" s="211"/>
      <c r="AZ334" s="211"/>
      <c r="BA334" s="211"/>
      <c r="BB334" s="211"/>
      <c r="BC334" s="211"/>
      <c r="BD334" s="211"/>
      <c r="BE334" s="211"/>
      <c r="BF334" s="211"/>
      <c r="BG334" s="211"/>
      <c r="BH334" s="211"/>
    </row>
    <row r="335" spans="1:60" outlineLevel="1">
      <c r="A335" s="218"/>
      <c r="B335" s="219"/>
      <c r="C335" s="254" t="s">
        <v>509</v>
      </c>
      <c r="D335" s="223"/>
      <c r="E335" s="224">
        <v>1.88</v>
      </c>
      <c r="F335" s="221"/>
      <c r="G335" s="221"/>
      <c r="H335" s="221"/>
      <c r="I335" s="221"/>
      <c r="J335" s="221"/>
      <c r="K335" s="221"/>
      <c r="L335" s="221"/>
      <c r="M335" s="221"/>
      <c r="N335" s="221"/>
      <c r="O335" s="221"/>
      <c r="P335" s="221"/>
      <c r="Q335" s="221"/>
      <c r="R335" s="221"/>
      <c r="S335" s="221"/>
      <c r="T335" s="221"/>
      <c r="U335" s="221"/>
      <c r="V335" s="221"/>
      <c r="W335" s="221"/>
      <c r="X335" s="221"/>
      <c r="Y335" s="211"/>
      <c r="Z335" s="211"/>
      <c r="AA335" s="211"/>
      <c r="AB335" s="211"/>
      <c r="AC335" s="211"/>
      <c r="AD335" s="211"/>
      <c r="AE335" s="211"/>
      <c r="AF335" s="211"/>
      <c r="AG335" s="211" t="s">
        <v>149</v>
      </c>
      <c r="AH335" s="211">
        <v>0</v>
      </c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>
      <c r="A336" s="218"/>
      <c r="B336" s="219"/>
      <c r="C336" s="254" t="s">
        <v>510</v>
      </c>
      <c r="D336" s="223"/>
      <c r="E336" s="224">
        <v>3.76</v>
      </c>
      <c r="F336" s="221"/>
      <c r="G336" s="221"/>
      <c r="H336" s="221"/>
      <c r="I336" s="221"/>
      <c r="J336" s="221"/>
      <c r="K336" s="221"/>
      <c r="L336" s="221"/>
      <c r="M336" s="221"/>
      <c r="N336" s="221"/>
      <c r="O336" s="221"/>
      <c r="P336" s="221"/>
      <c r="Q336" s="221"/>
      <c r="R336" s="221"/>
      <c r="S336" s="221"/>
      <c r="T336" s="221"/>
      <c r="U336" s="221"/>
      <c r="V336" s="221"/>
      <c r="W336" s="221"/>
      <c r="X336" s="221"/>
      <c r="Y336" s="211"/>
      <c r="Z336" s="211"/>
      <c r="AA336" s="211"/>
      <c r="AB336" s="211"/>
      <c r="AC336" s="211"/>
      <c r="AD336" s="211"/>
      <c r="AE336" s="211"/>
      <c r="AF336" s="211"/>
      <c r="AG336" s="211" t="s">
        <v>149</v>
      </c>
      <c r="AH336" s="211">
        <v>0</v>
      </c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ht="13">
      <c r="A337" s="226" t="s">
        <v>137</v>
      </c>
      <c r="B337" s="227" t="s">
        <v>100</v>
      </c>
      <c r="C337" s="251" t="s">
        <v>101</v>
      </c>
      <c r="D337" s="228"/>
      <c r="E337" s="229"/>
      <c r="F337" s="230"/>
      <c r="G337" s="230">
        <f>SUMIF(AG338:AG367,"&lt;&gt;NOR",G338:G367)</f>
        <v>0</v>
      </c>
      <c r="H337" s="230"/>
      <c r="I337" s="230">
        <f>SUM(I338:I367)</f>
        <v>0</v>
      </c>
      <c r="J337" s="230"/>
      <c r="K337" s="230">
        <f>SUM(K338:K367)</f>
        <v>0</v>
      </c>
      <c r="L337" s="230"/>
      <c r="M337" s="230">
        <f>SUM(M338:M367)</f>
        <v>0</v>
      </c>
      <c r="N337" s="230"/>
      <c r="O337" s="230">
        <f>SUM(O338:O367)</f>
        <v>0.02</v>
      </c>
      <c r="P337" s="230"/>
      <c r="Q337" s="230">
        <f>SUM(Q338:Q367)</f>
        <v>0</v>
      </c>
      <c r="R337" s="230"/>
      <c r="S337" s="230"/>
      <c r="T337" s="231"/>
      <c r="U337" s="225"/>
      <c r="V337" s="225">
        <f>SUM(V338:V367)</f>
        <v>11.709999999999999</v>
      </c>
      <c r="W337" s="225"/>
      <c r="X337" s="225"/>
      <c r="AG337" t="s">
        <v>138</v>
      </c>
    </row>
    <row r="338" spans="1:60" outlineLevel="1">
      <c r="A338" s="232">
        <v>80</v>
      </c>
      <c r="B338" s="233" t="s">
        <v>511</v>
      </c>
      <c r="C338" s="252" t="s">
        <v>512</v>
      </c>
      <c r="D338" s="234" t="s">
        <v>164</v>
      </c>
      <c r="E338" s="235">
        <v>83.608999999999995</v>
      </c>
      <c r="F338" s="236"/>
      <c r="G338" s="237">
        <f>ROUND(E338*F338,2)</f>
        <v>0</v>
      </c>
      <c r="H338" s="236"/>
      <c r="I338" s="237">
        <f>ROUND(E338*H338,2)</f>
        <v>0</v>
      </c>
      <c r="J338" s="236"/>
      <c r="K338" s="237">
        <f>ROUND(E338*J338,2)</f>
        <v>0</v>
      </c>
      <c r="L338" s="237">
        <v>21</v>
      </c>
      <c r="M338" s="237">
        <f>G338*(1+L338/100)</f>
        <v>0</v>
      </c>
      <c r="N338" s="237">
        <v>1.4999999999999999E-4</v>
      </c>
      <c r="O338" s="237">
        <f>ROUND(E338*N338,2)</f>
        <v>0.01</v>
      </c>
      <c r="P338" s="237">
        <v>0</v>
      </c>
      <c r="Q338" s="237">
        <f>ROUND(E338*P338,2)</f>
        <v>0</v>
      </c>
      <c r="R338" s="237" t="s">
        <v>513</v>
      </c>
      <c r="S338" s="237" t="s">
        <v>143</v>
      </c>
      <c r="T338" s="238" t="s">
        <v>143</v>
      </c>
      <c r="U338" s="221">
        <v>0.11</v>
      </c>
      <c r="V338" s="221">
        <f>ROUND(E338*U338,2)</f>
        <v>9.1999999999999993</v>
      </c>
      <c r="W338" s="221"/>
      <c r="X338" s="221" t="s">
        <v>144</v>
      </c>
      <c r="Y338" s="211"/>
      <c r="Z338" s="211"/>
      <c r="AA338" s="211"/>
      <c r="AB338" s="211"/>
      <c r="AC338" s="211"/>
      <c r="AD338" s="211"/>
      <c r="AE338" s="211"/>
      <c r="AF338" s="211"/>
      <c r="AG338" s="211" t="s">
        <v>363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>
      <c r="A339" s="218"/>
      <c r="B339" s="219"/>
      <c r="C339" s="254" t="s">
        <v>514</v>
      </c>
      <c r="D339" s="223"/>
      <c r="E339" s="224"/>
      <c r="F339" s="221"/>
      <c r="G339" s="221"/>
      <c r="H339" s="221"/>
      <c r="I339" s="221"/>
      <c r="J339" s="221"/>
      <c r="K339" s="221"/>
      <c r="L339" s="221"/>
      <c r="M339" s="221"/>
      <c r="N339" s="221"/>
      <c r="O339" s="221"/>
      <c r="P339" s="221"/>
      <c r="Q339" s="221"/>
      <c r="R339" s="221"/>
      <c r="S339" s="221"/>
      <c r="T339" s="221"/>
      <c r="U339" s="221"/>
      <c r="V339" s="221"/>
      <c r="W339" s="221"/>
      <c r="X339" s="221"/>
      <c r="Y339" s="211"/>
      <c r="Z339" s="211"/>
      <c r="AA339" s="211"/>
      <c r="AB339" s="211"/>
      <c r="AC339" s="211"/>
      <c r="AD339" s="211"/>
      <c r="AE339" s="211"/>
      <c r="AF339" s="211"/>
      <c r="AG339" s="211" t="s">
        <v>149</v>
      </c>
      <c r="AH339" s="211">
        <v>0</v>
      </c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>
      <c r="A340" s="218"/>
      <c r="B340" s="219"/>
      <c r="C340" s="254" t="s">
        <v>193</v>
      </c>
      <c r="D340" s="223"/>
      <c r="E340" s="224">
        <v>3.6</v>
      </c>
      <c r="F340" s="221"/>
      <c r="G340" s="221"/>
      <c r="H340" s="221"/>
      <c r="I340" s="221"/>
      <c r="J340" s="221"/>
      <c r="K340" s="221"/>
      <c r="L340" s="221"/>
      <c r="M340" s="221"/>
      <c r="N340" s="221"/>
      <c r="O340" s="221"/>
      <c r="P340" s="221"/>
      <c r="Q340" s="221"/>
      <c r="R340" s="221"/>
      <c r="S340" s="221"/>
      <c r="T340" s="221"/>
      <c r="U340" s="221"/>
      <c r="V340" s="221"/>
      <c r="W340" s="221"/>
      <c r="X340" s="221"/>
      <c r="Y340" s="211"/>
      <c r="Z340" s="211"/>
      <c r="AA340" s="211"/>
      <c r="AB340" s="211"/>
      <c r="AC340" s="211"/>
      <c r="AD340" s="211"/>
      <c r="AE340" s="211"/>
      <c r="AF340" s="211"/>
      <c r="AG340" s="211" t="s">
        <v>149</v>
      </c>
      <c r="AH340" s="211">
        <v>0</v>
      </c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>
      <c r="A341" s="218"/>
      <c r="B341" s="219"/>
      <c r="C341" s="254" t="s">
        <v>194</v>
      </c>
      <c r="D341" s="223"/>
      <c r="E341" s="224">
        <v>7.3354999999999997</v>
      </c>
      <c r="F341" s="221"/>
      <c r="G341" s="221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149</v>
      </c>
      <c r="AH341" s="211">
        <v>0</v>
      </c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outlineLevel="1">
      <c r="A342" s="218"/>
      <c r="B342" s="219"/>
      <c r="C342" s="254" t="s">
        <v>195</v>
      </c>
      <c r="D342" s="223"/>
      <c r="E342" s="224">
        <v>5.9</v>
      </c>
      <c r="F342" s="221"/>
      <c r="G342" s="221"/>
      <c r="H342" s="221"/>
      <c r="I342" s="221"/>
      <c r="J342" s="221"/>
      <c r="K342" s="221"/>
      <c r="L342" s="221"/>
      <c r="M342" s="221"/>
      <c r="N342" s="221"/>
      <c r="O342" s="221"/>
      <c r="P342" s="221"/>
      <c r="Q342" s="221"/>
      <c r="R342" s="221"/>
      <c r="S342" s="221"/>
      <c r="T342" s="221"/>
      <c r="U342" s="221"/>
      <c r="V342" s="221"/>
      <c r="W342" s="221"/>
      <c r="X342" s="221"/>
      <c r="Y342" s="211"/>
      <c r="Z342" s="211"/>
      <c r="AA342" s="211"/>
      <c r="AB342" s="211"/>
      <c r="AC342" s="211"/>
      <c r="AD342" s="211"/>
      <c r="AE342" s="211"/>
      <c r="AF342" s="211"/>
      <c r="AG342" s="211" t="s">
        <v>149</v>
      </c>
      <c r="AH342" s="211">
        <v>0</v>
      </c>
      <c r="AI342" s="211"/>
      <c r="AJ342" s="211"/>
      <c r="AK342" s="211"/>
      <c r="AL342" s="211"/>
      <c r="AM342" s="211"/>
      <c r="AN342" s="211"/>
      <c r="AO342" s="211"/>
      <c r="AP342" s="211"/>
      <c r="AQ342" s="211"/>
      <c r="AR342" s="211"/>
      <c r="AS342" s="211"/>
      <c r="AT342" s="211"/>
      <c r="AU342" s="211"/>
      <c r="AV342" s="211"/>
      <c r="AW342" s="211"/>
      <c r="AX342" s="211"/>
      <c r="AY342" s="211"/>
      <c r="AZ342" s="211"/>
      <c r="BA342" s="211"/>
      <c r="BB342" s="211"/>
      <c r="BC342" s="211"/>
      <c r="BD342" s="211"/>
      <c r="BE342" s="211"/>
      <c r="BF342" s="211"/>
      <c r="BG342" s="211"/>
      <c r="BH342" s="211"/>
    </row>
    <row r="343" spans="1:60" outlineLevel="1">
      <c r="A343" s="218"/>
      <c r="B343" s="219"/>
      <c r="C343" s="254" t="s">
        <v>196</v>
      </c>
      <c r="D343" s="223"/>
      <c r="E343" s="224">
        <v>13.637499999999999</v>
      </c>
      <c r="F343" s="221"/>
      <c r="G343" s="221"/>
      <c r="H343" s="221"/>
      <c r="I343" s="221"/>
      <c r="J343" s="221"/>
      <c r="K343" s="221"/>
      <c r="L343" s="221"/>
      <c r="M343" s="221"/>
      <c r="N343" s="221"/>
      <c r="O343" s="221"/>
      <c r="P343" s="221"/>
      <c r="Q343" s="221"/>
      <c r="R343" s="221"/>
      <c r="S343" s="221"/>
      <c r="T343" s="221"/>
      <c r="U343" s="221"/>
      <c r="V343" s="221"/>
      <c r="W343" s="221"/>
      <c r="X343" s="221"/>
      <c r="Y343" s="211"/>
      <c r="Z343" s="211"/>
      <c r="AA343" s="211"/>
      <c r="AB343" s="211"/>
      <c r="AC343" s="211"/>
      <c r="AD343" s="211"/>
      <c r="AE343" s="211"/>
      <c r="AF343" s="211"/>
      <c r="AG343" s="211" t="s">
        <v>149</v>
      </c>
      <c r="AH343" s="211">
        <v>0</v>
      </c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>
      <c r="A344" s="218"/>
      <c r="B344" s="219"/>
      <c r="C344" s="254" t="s">
        <v>197</v>
      </c>
      <c r="D344" s="223"/>
      <c r="E344" s="224">
        <v>2.9</v>
      </c>
      <c r="F344" s="221"/>
      <c r="G344" s="221"/>
      <c r="H344" s="221"/>
      <c r="I344" s="221"/>
      <c r="J344" s="221"/>
      <c r="K344" s="221"/>
      <c r="L344" s="221"/>
      <c r="M344" s="221"/>
      <c r="N344" s="221"/>
      <c r="O344" s="221"/>
      <c r="P344" s="221"/>
      <c r="Q344" s="221"/>
      <c r="R344" s="221"/>
      <c r="S344" s="221"/>
      <c r="T344" s="221"/>
      <c r="U344" s="221"/>
      <c r="V344" s="221"/>
      <c r="W344" s="221"/>
      <c r="X344" s="221"/>
      <c r="Y344" s="211"/>
      <c r="Z344" s="211"/>
      <c r="AA344" s="211"/>
      <c r="AB344" s="211"/>
      <c r="AC344" s="211"/>
      <c r="AD344" s="211"/>
      <c r="AE344" s="211"/>
      <c r="AF344" s="211"/>
      <c r="AG344" s="211" t="s">
        <v>149</v>
      </c>
      <c r="AH344" s="211">
        <v>0</v>
      </c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>
      <c r="A345" s="218"/>
      <c r="B345" s="219"/>
      <c r="C345" s="254" t="s">
        <v>515</v>
      </c>
      <c r="D345" s="223"/>
      <c r="E345" s="224"/>
      <c r="F345" s="221"/>
      <c r="G345" s="221"/>
      <c r="H345" s="221"/>
      <c r="I345" s="221"/>
      <c r="J345" s="221"/>
      <c r="K345" s="221"/>
      <c r="L345" s="221"/>
      <c r="M345" s="221"/>
      <c r="N345" s="221"/>
      <c r="O345" s="221"/>
      <c r="P345" s="221"/>
      <c r="Q345" s="221"/>
      <c r="R345" s="221"/>
      <c r="S345" s="221"/>
      <c r="T345" s="221"/>
      <c r="U345" s="221"/>
      <c r="V345" s="221"/>
      <c r="W345" s="221"/>
      <c r="X345" s="221"/>
      <c r="Y345" s="211"/>
      <c r="Z345" s="211"/>
      <c r="AA345" s="211"/>
      <c r="AB345" s="211"/>
      <c r="AC345" s="211"/>
      <c r="AD345" s="211"/>
      <c r="AE345" s="211"/>
      <c r="AF345" s="211"/>
      <c r="AG345" s="211" t="s">
        <v>149</v>
      </c>
      <c r="AH345" s="211">
        <v>0</v>
      </c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outlineLevel="1">
      <c r="A346" s="218"/>
      <c r="B346" s="219"/>
      <c r="C346" s="254" t="s">
        <v>208</v>
      </c>
      <c r="D346" s="223"/>
      <c r="E346" s="224">
        <v>7.3719999999999999</v>
      </c>
      <c r="F346" s="221"/>
      <c r="G346" s="221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149</v>
      </c>
      <c r="AH346" s="211">
        <v>0</v>
      </c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11"/>
      <c r="BB346" s="211"/>
      <c r="BC346" s="211"/>
      <c r="BD346" s="211"/>
      <c r="BE346" s="211"/>
      <c r="BF346" s="211"/>
      <c r="BG346" s="211"/>
      <c r="BH346" s="211"/>
    </row>
    <row r="347" spans="1:60" outlineLevel="1">
      <c r="A347" s="218"/>
      <c r="B347" s="219"/>
      <c r="C347" s="254" t="s">
        <v>209</v>
      </c>
      <c r="D347" s="223"/>
      <c r="E347" s="224">
        <v>6.6784999999999997</v>
      </c>
      <c r="F347" s="221"/>
      <c r="G347" s="221"/>
      <c r="H347" s="221"/>
      <c r="I347" s="221"/>
      <c r="J347" s="221"/>
      <c r="K347" s="221"/>
      <c r="L347" s="221"/>
      <c r="M347" s="221"/>
      <c r="N347" s="221"/>
      <c r="O347" s="221"/>
      <c r="P347" s="221"/>
      <c r="Q347" s="221"/>
      <c r="R347" s="221"/>
      <c r="S347" s="221"/>
      <c r="T347" s="221"/>
      <c r="U347" s="221"/>
      <c r="V347" s="221"/>
      <c r="W347" s="221"/>
      <c r="X347" s="221"/>
      <c r="Y347" s="211"/>
      <c r="Z347" s="211"/>
      <c r="AA347" s="211"/>
      <c r="AB347" s="211"/>
      <c r="AC347" s="211"/>
      <c r="AD347" s="211"/>
      <c r="AE347" s="211"/>
      <c r="AF347" s="211"/>
      <c r="AG347" s="211" t="s">
        <v>149</v>
      </c>
      <c r="AH347" s="211">
        <v>0</v>
      </c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 outlineLevel="1">
      <c r="A348" s="218"/>
      <c r="B348" s="219"/>
      <c r="C348" s="254" t="s">
        <v>210</v>
      </c>
      <c r="D348" s="223"/>
      <c r="E348" s="224">
        <v>3.1349999999999998</v>
      </c>
      <c r="F348" s="221"/>
      <c r="G348" s="221"/>
      <c r="H348" s="221"/>
      <c r="I348" s="221"/>
      <c r="J348" s="221"/>
      <c r="K348" s="221"/>
      <c r="L348" s="221"/>
      <c r="M348" s="221"/>
      <c r="N348" s="221"/>
      <c r="O348" s="221"/>
      <c r="P348" s="221"/>
      <c r="Q348" s="221"/>
      <c r="R348" s="221"/>
      <c r="S348" s="221"/>
      <c r="T348" s="221"/>
      <c r="U348" s="221"/>
      <c r="V348" s="221"/>
      <c r="W348" s="221"/>
      <c r="X348" s="221"/>
      <c r="Y348" s="211"/>
      <c r="Z348" s="211"/>
      <c r="AA348" s="211"/>
      <c r="AB348" s="211"/>
      <c r="AC348" s="211"/>
      <c r="AD348" s="211"/>
      <c r="AE348" s="211"/>
      <c r="AF348" s="211"/>
      <c r="AG348" s="211" t="s">
        <v>149</v>
      </c>
      <c r="AH348" s="211">
        <v>0</v>
      </c>
      <c r="AI348" s="211"/>
      <c r="AJ348" s="211"/>
      <c r="AK348" s="211"/>
      <c r="AL348" s="211"/>
      <c r="AM348" s="211"/>
      <c r="AN348" s="211"/>
      <c r="AO348" s="211"/>
      <c r="AP348" s="211"/>
      <c r="AQ348" s="211"/>
      <c r="AR348" s="211"/>
      <c r="AS348" s="211"/>
      <c r="AT348" s="211"/>
      <c r="AU348" s="211"/>
      <c r="AV348" s="211"/>
      <c r="AW348" s="211"/>
      <c r="AX348" s="211"/>
      <c r="AY348" s="211"/>
      <c r="AZ348" s="211"/>
      <c r="BA348" s="211"/>
      <c r="BB348" s="211"/>
      <c r="BC348" s="211"/>
      <c r="BD348" s="211"/>
      <c r="BE348" s="211"/>
      <c r="BF348" s="211"/>
      <c r="BG348" s="211"/>
      <c r="BH348" s="211"/>
    </row>
    <row r="349" spans="1:60" outlineLevel="1">
      <c r="A349" s="218"/>
      <c r="B349" s="219"/>
      <c r="C349" s="254" t="s">
        <v>211</v>
      </c>
      <c r="D349" s="223"/>
      <c r="E349" s="224">
        <v>6.4409999999999998</v>
      </c>
      <c r="F349" s="221"/>
      <c r="G349" s="221"/>
      <c r="H349" s="221"/>
      <c r="I349" s="221"/>
      <c r="J349" s="221"/>
      <c r="K349" s="221"/>
      <c r="L349" s="221"/>
      <c r="M349" s="221"/>
      <c r="N349" s="221"/>
      <c r="O349" s="221"/>
      <c r="P349" s="221"/>
      <c r="Q349" s="221"/>
      <c r="R349" s="221"/>
      <c r="S349" s="221"/>
      <c r="T349" s="221"/>
      <c r="U349" s="221"/>
      <c r="V349" s="221"/>
      <c r="W349" s="221"/>
      <c r="X349" s="221"/>
      <c r="Y349" s="211"/>
      <c r="Z349" s="211"/>
      <c r="AA349" s="211"/>
      <c r="AB349" s="211"/>
      <c r="AC349" s="211"/>
      <c r="AD349" s="211"/>
      <c r="AE349" s="211"/>
      <c r="AF349" s="211"/>
      <c r="AG349" s="211" t="s">
        <v>149</v>
      </c>
      <c r="AH349" s="211">
        <v>0</v>
      </c>
      <c r="AI349" s="211"/>
      <c r="AJ349" s="211"/>
      <c r="AK349" s="211"/>
      <c r="AL349" s="211"/>
      <c r="AM349" s="211"/>
      <c r="AN349" s="211"/>
      <c r="AO349" s="211"/>
      <c r="AP349" s="211"/>
      <c r="AQ349" s="211"/>
      <c r="AR349" s="211"/>
      <c r="AS349" s="211"/>
      <c r="AT349" s="211"/>
      <c r="AU349" s="211"/>
      <c r="AV349" s="211"/>
      <c r="AW349" s="211"/>
      <c r="AX349" s="211"/>
      <c r="AY349" s="211"/>
      <c r="AZ349" s="211"/>
      <c r="BA349" s="211"/>
      <c r="BB349" s="211"/>
      <c r="BC349" s="211"/>
      <c r="BD349" s="211"/>
      <c r="BE349" s="211"/>
      <c r="BF349" s="211"/>
      <c r="BG349" s="211"/>
      <c r="BH349" s="211"/>
    </row>
    <row r="350" spans="1:60" outlineLevel="1">
      <c r="A350" s="218"/>
      <c r="B350" s="219"/>
      <c r="C350" s="254" t="s">
        <v>212</v>
      </c>
      <c r="D350" s="223"/>
      <c r="E350" s="224">
        <v>15.9125</v>
      </c>
      <c r="F350" s="221"/>
      <c r="G350" s="221"/>
      <c r="H350" s="221"/>
      <c r="I350" s="221"/>
      <c r="J350" s="221"/>
      <c r="K350" s="221"/>
      <c r="L350" s="221"/>
      <c r="M350" s="221"/>
      <c r="N350" s="221"/>
      <c r="O350" s="221"/>
      <c r="P350" s="221"/>
      <c r="Q350" s="221"/>
      <c r="R350" s="221"/>
      <c r="S350" s="221"/>
      <c r="T350" s="221"/>
      <c r="U350" s="221"/>
      <c r="V350" s="221"/>
      <c r="W350" s="221"/>
      <c r="X350" s="221"/>
      <c r="Y350" s="211"/>
      <c r="Z350" s="211"/>
      <c r="AA350" s="211"/>
      <c r="AB350" s="211"/>
      <c r="AC350" s="211"/>
      <c r="AD350" s="211"/>
      <c r="AE350" s="211"/>
      <c r="AF350" s="211"/>
      <c r="AG350" s="211" t="s">
        <v>149</v>
      </c>
      <c r="AH350" s="211">
        <v>0</v>
      </c>
      <c r="AI350" s="211"/>
      <c r="AJ350" s="211"/>
      <c r="AK350" s="211"/>
      <c r="AL350" s="211"/>
      <c r="AM350" s="211"/>
      <c r="AN350" s="211"/>
      <c r="AO350" s="211"/>
      <c r="AP350" s="211"/>
      <c r="AQ350" s="211"/>
      <c r="AR350" s="211"/>
      <c r="AS350" s="211"/>
      <c r="AT350" s="211"/>
      <c r="AU350" s="211"/>
      <c r="AV350" s="211"/>
      <c r="AW350" s="211"/>
      <c r="AX350" s="211"/>
      <c r="AY350" s="211"/>
      <c r="AZ350" s="211"/>
      <c r="BA350" s="211"/>
      <c r="BB350" s="211"/>
      <c r="BC350" s="211"/>
      <c r="BD350" s="211"/>
      <c r="BE350" s="211"/>
      <c r="BF350" s="211"/>
      <c r="BG350" s="211"/>
      <c r="BH350" s="211"/>
    </row>
    <row r="351" spans="1:60" outlineLevel="1">
      <c r="A351" s="218"/>
      <c r="B351" s="219"/>
      <c r="C351" s="254" t="s">
        <v>213</v>
      </c>
      <c r="D351" s="223"/>
      <c r="E351" s="224">
        <v>4.9020000000000001</v>
      </c>
      <c r="F351" s="221"/>
      <c r="G351" s="221"/>
      <c r="H351" s="221"/>
      <c r="I351" s="221"/>
      <c r="J351" s="221"/>
      <c r="K351" s="221"/>
      <c r="L351" s="221"/>
      <c r="M351" s="221"/>
      <c r="N351" s="221"/>
      <c r="O351" s="221"/>
      <c r="P351" s="221"/>
      <c r="Q351" s="221"/>
      <c r="R351" s="221"/>
      <c r="S351" s="221"/>
      <c r="T351" s="221"/>
      <c r="U351" s="221"/>
      <c r="V351" s="221"/>
      <c r="W351" s="221"/>
      <c r="X351" s="221"/>
      <c r="Y351" s="211"/>
      <c r="Z351" s="211"/>
      <c r="AA351" s="211"/>
      <c r="AB351" s="211"/>
      <c r="AC351" s="211"/>
      <c r="AD351" s="211"/>
      <c r="AE351" s="211"/>
      <c r="AF351" s="211"/>
      <c r="AG351" s="211" t="s">
        <v>149</v>
      </c>
      <c r="AH351" s="211">
        <v>0</v>
      </c>
      <c r="AI351" s="211"/>
      <c r="AJ351" s="211"/>
      <c r="AK351" s="211"/>
      <c r="AL351" s="211"/>
      <c r="AM351" s="211"/>
      <c r="AN351" s="211"/>
      <c r="AO351" s="211"/>
      <c r="AP351" s="211"/>
      <c r="AQ351" s="211"/>
      <c r="AR351" s="211"/>
      <c r="AS351" s="211"/>
      <c r="AT351" s="211"/>
      <c r="AU351" s="211"/>
      <c r="AV351" s="211"/>
      <c r="AW351" s="211"/>
      <c r="AX351" s="211"/>
      <c r="AY351" s="211"/>
      <c r="AZ351" s="211"/>
      <c r="BA351" s="211"/>
      <c r="BB351" s="211"/>
      <c r="BC351" s="211"/>
      <c r="BD351" s="211"/>
      <c r="BE351" s="211"/>
      <c r="BF351" s="211"/>
      <c r="BG351" s="211"/>
      <c r="BH351" s="211"/>
    </row>
    <row r="352" spans="1:60" outlineLevel="1">
      <c r="A352" s="218"/>
      <c r="B352" s="219"/>
      <c r="C352" s="254" t="s">
        <v>516</v>
      </c>
      <c r="D352" s="223"/>
      <c r="E352" s="224">
        <v>5.7949999999999999</v>
      </c>
      <c r="F352" s="221"/>
      <c r="G352" s="221"/>
      <c r="H352" s="221"/>
      <c r="I352" s="221"/>
      <c r="J352" s="221"/>
      <c r="K352" s="221"/>
      <c r="L352" s="221"/>
      <c r="M352" s="221"/>
      <c r="N352" s="221"/>
      <c r="O352" s="221"/>
      <c r="P352" s="221"/>
      <c r="Q352" s="221"/>
      <c r="R352" s="221"/>
      <c r="S352" s="221"/>
      <c r="T352" s="221"/>
      <c r="U352" s="221"/>
      <c r="V352" s="221"/>
      <c r="W352" s="221"/>
      <c r="X352" s="221"/>
      <c r="Y352" s="211"/>
      <c r="Z352" s="211"/>
      <c r="AA352" s="211"/>
      <c r="AB352" s="211"/>
      <c r="AC352" s="211"/>
      <c r="AD352" s="211"/>
      <c r="AE352" s="211"/>
      <c r="AF352" s="211"/>
      <c r="AG352" s="211" t="s">
        <v>149</v>
      </c>
      <c r="AH352" s="211">
        <v>0</v>
      </c>
      <c r="AI352" s="211"/>
      <c r="AJ352" s="211"/>
      <c r="AK352" s="211"/>
      <c r="AL352" s="211"/>
      <c r="AM352" s="211"/>
      <c r="AN352" s="211"/>
      <c r="AO352" s="211"/>
      <c r="AP352" s="211"/>
      <c r="AQ352" s="211"/>
      <c r="AR352" s="211"/>
      <c r="AS352" s="211"/>
      <c r="AT352" s="211"/>
      <c r="AU352" s="211"/>
      <c r="AV352" s="211"/>
      <c r="AW352" s="211"/>
      <c r="AX352" s="211"/>
      <c r="AY352" s="211"/>
      <c r="AZ352" s="211"/>
      <c r="BA352" s="211"/>
      <c r="BB352" s="211"/>
      <c r="BC352" s="211"/>
      <c r="BD352" s="211"/>
      <c r="BE352" s="211"/>
      <c r="BF352" s="211"/>
      <c r="BG352" s="211"/>
      <c r="BH352" s="211"/>
    </row>
    <row r="353" spans="1:60" outlineLevel="1">
      <c r="A353" s="232">
        <v>81</v>
      </c>
      <c r="B353" s="233" t="s">
        <v>517</v>
      </c>
      <c r="C353" s="252" t="s">
        <v>518</v>
      </c>
      <c r="D353" s="234" t="s">
        <v>164</v>
      </c>
      <c r="E353" s="235">
        <v>83.608999999999995</v>
      </c>
      <c r="F353" s="236"/>
      <c r="G353" s="237">
        <f>ROUND(E353*F353,2)</f>
        <v>0</v>
      </c>
      <c r="H353" s="236"/>
      <c r="I353" s="237">
        <f>ROUND(E353*H353,2)</f>
        <v>0</v>
      </c>
      <c r="J353" s="236"/>
      <c r="K353" s="237">
        <f>ROUND(E353*J353,2)</f>
        <v>0</v>
      </c>
      <c r="L353" s="237">
        <v>21</v>
      </c>
      <c r="M353" s="237">
        <f>G353*(1+L353/100)</f>
        <v>0</v>
      </c>
      <c r="N353" s="237">
        <v>6.9999999999999994E-5</v>
      </c>
      <c r="O353" s="237">
        <f>ROUND(E353*N353,2)</f>
        <v>0.01</v>
      </c>
      <c r="P353" s="237">
        <v>0</v>
      </c>
      <c r="Q353" s="237">
        <f>ROUND(E353*P353,2)</f>
        <v>0</v>
      </c>
      <c r="R353" s="237"/>
      <c r="S353" s="237" t="s">
        <v>143</v>
      </c>
      <c r="T353" s="238" t="s">
        <v>143</v>
      </c>
      <c r="U353" s="221">
        <v>0.03</v>
      </c>
      <c r="V353" s="221">
        <f>ROUND(E353*U353,2)</f>
        <v>2.5099999999999998</v>
      </c>
      <c r="W353" s="221"/>
      <c r="X353" s="221" t="s">
        <v>144</v>
      </c>
      <c r="Y353" s="211"/>
      <c r="Z353" s="211"/>
      <c r="AA353" s="211"/>
      <c r="AB353" s="211"/>
      <c r="AC353" s="211"/>
      <c r="AD353" s="211"/>
      <c r="AE353" s="211"/>
      <c r="AF353" s="211"/>
      <c r="AG353" s="211" t="s">
        <v>363</v>
      </c>
      <c r="AH353" s="211"/>
      <c r="AI353" s="211"/>
      <c r="AJ353" s="211"/>
      <c r="AK353" s="211"/>
      <c r="AL353" s="211"/>
      <c r="AM353" s="211"/>
      <c r="AN353" s="211"/>
      <c r="AO353" s="211"/>
      <c r="AP353" s="211"/>
      <c r="AQ353" s="211"/>
      <c r="AR353" s="211"/>
      <c r="AS353" s="211"/>
      <c r="AT353" s="211"/>
      <c r="AU353" s="211"/>
      <c r="AV353" s="211"/>
      <c r="AW353" s="211"/>
      <c r="AX353" s="211"/>
      <c r="AY353" s="211"/>
      <c r="AZ353" s="211"/>
      <c r="BA353" s="211"/>
      <c r="BB353" s="211"/>
      <c r="BC353" s="211"/>
      <c r="BD353" s="211"/>
      <c r="BE353" s="211"/>
      <c r="BF353" s="211"/>
      <c r="BG353" s="211"/>
      <c r="BH353" s="211"/>
    </row>
    <row r="354" spans="1:60" outlineLevel="1">
      <c r="A354" s="218"/>
      <c r="B354" s="219"/>
      <c r="C354" s="254" t="s">
        <v>514</v>
      </c>
      <c r="D354" s="223"/>
      <c r="E354" s="224"/>
      <c r="F354" s="221"/>
      <c r="G354" s="221"/>
      <c r="H354" s="221"/>
      <c r="I354" s="221"/>
      <c r="J354" s="221"/>
      <c r="K354" s="221"/>
      <c r="L354" s="221"/>
      <c r="M354" s="221"/>
      <c r="N354" s="221"/>
      <c r="O354" s="221"/>
      <c r="P354" s="221"/>
      <c r="Q354" s="221"/>
      <c r="R354" s="221"/>
      <c r="S354" s="221"/>
      <c r="T354" s="221"/>
      <c r="U354" s="221"/>
      <c r="V354" s="221"/>
      <c r="W354" s="221"/>
      <c r="X354" s="221"/>
      <c r="Y354" s="211"/>
      <c r="Z354" s="211"/>
      <c r="AA354" s="211"/>
      <c r="AB354" s="211"/>
      <c r="AC354" s="211"/>
      <c r="AD354" s="211"/>
      <c r="AE354" s="211"/>
      <c r="AF354" s="211"/>
      <c r="AG354" s="211" t="s">
        <v>149</v>
      </c>
      <c r="AH354" s="211">
        <v>0</v>
      </c>
      <c r="AI354" s="211"/>
      <c r="AJ354" s="211"/>
      <c r="AK354" s="211"/>
      <c r="AL354" s="211"/>
      <c r="AM354" s="211"/>
      <c r="AN354" s="211"/>
      <c r="AO354" s="211"/>
      <c r="AP354" s="211"/>
      <c r="AQ354" s="211"/>
      <c r="AR354" s="211"/>
      <c r="AS354" s="211"/>
      <c r="AT354" s="211"/>
      <c r="AU354" s="211"/>
      <c r="AV354" s="211"/>
      <c r="AW354" s="211"/>
      <c r="AX354" s="211"/>
      <c r="AY354" s="211"/>
      <c r="AZ354" s="211"/>
      <c r="BA354" s="211"/>
      <c r="BB354" s="211"/>
      <c r="BC354" s="211"/>
      <c r="BD354" s="211"/>
      <c r="BE354" s="211"/>
      <c r="BF354" s="211"/>
      <c r="BG354" s="211"/>
      <c r="BH354" s="211"/>
    </row>
    <row r="355" spans="1:60" outlineLevel="1">
      <c r="A355" s="218"/>
      <c r="B355" s="219"/>
      <c r="C355" s="254" t="s">
        <v>193</v>
      </c>
      <c r="D355" s="223"/>
      <c r="E355" s="224">
        <v>3.6</v>
      </c>
      <c r="F355" s="221"/>
      <c r="G355" s="221"/>
      <c r="H355" s="221"/>
      <c r="I355" s="221"/>
      <c r="J355" s="221"/>
      <c r="K355" s="221"/>
      <c r="L355" s="221"/>
      <c r="M355" s="221"/>
      <c r="N355" s="221"/>
      <c r="O355" s="221"/>
      <c r="P355" s="221"/>
      <c r="Q355" s="221"/>
      <c r="R355" s="221"/>
      <c r="S355" s="221"/>
      <c r="T355" s="221"/>
      <c r="U355" s="221"/>
      <c r="V355" s="221"/>
      <c r="W355" s="221"/>
      <c r="X355" s="221"/>
      <c r="Y355" s="211"/>
      <c r="Z355" s="211"/>
      <c r="AA355" s="211"/>
      <c r="AB355" s="211"/>
      <c r="AC355" s="211"/>
      <c r="AD355" s="211"/>
      <c r="AE355" s="211"/>
      <c r="AF355" s="211"/>
      <c r="AG355" s="211" t="s">
        <v>149</v>
      </c>
      <c r="AH355" s="211">
        <v>0</v>
      </c>
      <c r="AI355" s="211"/>
      <c r="AJ355" s="211"/>
      <c r="AK355" s="211"/>
      <c r="AL355" s="211"/>
      <c r="AM355" s="211"/>
      <c r="AN355" s="211"/>
      <c r="AO355" s="211"/>
      <c r="AP355" s="211"/>
      <c r="AQ355" s="211"/>
      <c r="AR355" s="211"/>
      <c r="AS355" s="211"/>
      <c r="AT355" s="211"/>
      <c r="AU355" s="211"/>
      <c r="AV355" s="211"/>
      <c r="AW355" s="211"/>
      <c r="AX355" s="211"/>
      <c r="AY355" s="211"/>
      <c r="AZ355" s="211"/>
      <c r="BA355" s="211"/>
      <c r="BB355" s="211"/>
      <c r="BC355" s="211"/>
      <c r="BD355" s="211"/>
      <c r="BE355" s="211"/>
      <c r="BF355" s="211"/>
      <c r="BG355" s="211"/>
      <c r="BH355" s="211"/>
    </row>
    <row r="356" spans="1:60" outlineLevel="1">
      <c r="A356" s="218"/>
      <c r="B356" s="219"/>
      <c r="C356" s="254" t="s">
        <v>194</v>
      </c>
      <c r="D356" s="223"/>
      <c r="E356" s="224">
        <v>7.3354999999999997</v>
      </c>
      <c r="F356" s="221"/>
      <c r="G356" s="221"/>
      <c r="H356" s="221"/>
      <c r="I356" s="221"/>
      <c r="J356" s="221"/>
      <c r="K356" s="221"/>
      <c r="L356" s="221"/>
      <c r="M356" s="221"/>
      <c r="N356" s="221"/>
      <c r="O356" s="221"/>
      <c r="P356" s="221"/>
      <c r="Q356" s="221"/>
      <c r="R356" s="221"/>
      <c r="S356" s="221"/>
      <c r="T356" s="221"/>
      <c r="U356" s="221"/>
      <c r="V356" s="221"/>
      <c r="W356" s="221"/>
      <c r="X356" s="221"/>
      <c r="Y356" s="211"/>
      <c r="Z356" s="211"/>
      <c r="AA356" s="211"/>
      <c r="AB356" s="211"/>
      <c r="AC356" s="211"/>
      <c r="AD356" s="211"/>
      <c r="AE356" s="211"/>
      <c r="AF356" s="211"/>
      <c r="AG356" s="211" t="s">
        <v>149</v>
      </c>
      <c r="AH356" s="211">
        <v>0</v>
      </c>
      <c r="AI356" s="211"/>
      <c r="AJ356" s="211"/>
      <c r="AK356" s="211"/>
      <c r="AL356" s="211"/>
      <c r="AM356" s="211"/>
      <c r="AN356" s="211"/>
      <c r="AO356" s="211"/>
      <c r="AP356" s="211"/>
      <c r="AQ356" s="211"/>
      <c r="AR356" s="211"/>
      <c r="AS356" s="211"/>
      <c r="AT356" s="211"/>
      <c r="AU356" s="211"/>
      <c r="AV356" s="211"/>
      <c r="AW356" s="211"/>
      <c r="AX356" s="211"/>
      <c r="AY356" s="211"/>
      <c r="AZ356" s="211"/>
      <c r="BA356" s="211"/>
      <c r="BB356" s="211"/>
      <c r="BC356" s="211"/>
      <c r="BD356" s="211"/>
      <c r="BE356" s="211"/>
      <c r="BF356" s="211"/>
      <c r="BG356" s="211"/>
      <c r="BH356" s="211"/>
    </row>
    <row r="357" spans="1:60" outlineLevel="1">
      <c r="A357" s="218"/>
      <c r="B357" s="219"/>
      <c r="C357" s="254" t="s">
        <v>195</v>
      </c>
      <c r="D357" s="223"/>
      <c r="E357" s="224">
        <v>5.9</v>
      </c>
      <c r="F357" s="221"/>
      <c r="G357" s="221"/>
      <c r="H357" s="221"/>
      <c r="I357" s="221"/>
      <c r="J357" s="221"/>
      <c r="K357" s="221"/>
      <c r="L357" s="221"/>
      <c r="M357" s="221"/>
      <c r="N357" s="221"/>
      <c r="O357" s="221"/>
      <c r="P357" s="221"/>
      <c r="Q357" s="221"/>
      <c r="R357" s="221"/>
      <c r="S357" s="221"/>
      <c r="T357" s="221"/>
      <c r="U357" s="221"/>
      <c r="V357" s="221"/>
      <c r="W357" s="221"/>
      <c r="X357" s="221"/>
      <c r="Y357" s="211"/>
      <c r="Z357" s="211"/>
      <c r="AA357" s="211"/>
      <c r="AB357" s="211"/>
      <c r="AC357" s="211"/>
      <c r="AD357" s="211"/>
      <c r="AE357" s="211"/>
      <c r="AF357" s="211"/>
      <c r="AG357" s="211" t="s">
        <v>149</v>
      </c>
      <c r="AH357" s="211">
        <v>0</v>
      </c>
      <c r="AI357" s="211"/>
      <c r="AJ357" s="211"/>
      <c r="AK357" s="211"/>
      <c r="AL357" s="211"/>
      <c r="AM357" s="211"/>
      <c r="AN357" s="211"/>
      <c r="AO357" s="211"/>
      <c r="AP357" s="211"/>
      <c r="AQ357" s="211"/>
      <c r="AR357" s="211"/>
      <c r="AS357" s="211"/>
      <c r="AT357" s="211"/>
      <c r="AU357" s="211"/>
      <c r="AV357" s="211"/>
      <c r="AW357" s="211"/>
      <c r="AX357" s="211"/>
      <c r="AY357" s="211"/>
      <c r="AZ357" s="211"/>
      <c r="BA357" s="211"/>
      <c r="BB357" s="211"/>
      <c r="BC357" s="211"/>
      <c r="BD357" s="211"/>
      <c r="BE357" s="211"/>
      <c r="BF357" s="211"/>
      <c r="BG357" s="211"/>
      <c r="BH357" s="211"/>
    </row>
    <row r="358" spans="1:60" outlineLevel="1">
      <c r="A358" s="218"/>
      <c r="B358" s="219"/>
      <c r="C358" s="254" t="s">
        <v>196</v>
      </c>
      <c r="D358" s="223"/>
      <c r="E358" s="224">
        <v>13.637499999999999</v>
      </c>
      <c r="F358" s="221"/>
      <c r="G358" s="221"/>
      <c r="H358" s="221"/>
      <c r="I358" s="221"/>
      <c r="J358" s="221"/>
      <c r="K358" s="221"/>
      <c r="L358" s="221"/>
      <c r="M358" s="221"/>
      <c r="N358" s="221"/>
      <c r="O358" s="221"/>
      <c r="P358" s="221"/>
      <c r="Q358" s="221"/>
      <c r="R358" s="221"/>
      <c r="S358" s="221"/>
      <c r="T358" s="221"/>
      <c r="U358" s="221"/>
      <c r="V358" s="221"/>
      <c r="W358" s="221"/>
      <c r="X358" s="221"/>
      <c r="Y358" s="211"/>
      <c r="Z358" s="211"/>
      <c r="AA358" s="211"/>
      <c r="AB358" s="211"/>
      <c r="AC358" s="211"/>
      <c r="AD358" s="211"/>
      <c r="AE358" s="211"/>
      <c r="AF358" s="211"/>
      <c r="AG358" s="211" t="s">
        <v>149</v>
      </c>
      <c r="AH358" s="211">
        <v>0</v>
      </c>
      <c r="AI358" s="211"/>
      <c r="AJ358" s="211"/>
      <c r="AK358" s="211"/>
      <c r="AL358" s="211"/>
      <c r="AM358" s="211"/>
      <c r="AN358" s="211"/>
      <c r="AO358" s="211"/>
      <c r="AP358" s="211"/>
      <c r="AQ358" s="211"/>
      <c r="AR358" s="211"/>
      <c r="AS358" s="211"/>
      <c r="AT358" s="211"/>
      <c r="AU358" s="211"/>
      <c r="AV358" s="211"/>
      <c r="AW358" s="211"/>
      <c r="AX358" s="211"/>
      <c r="AY358" s="211"/>
      <c r="AZ358" s="211"/>
      <c r="BA358" s="211"/>
      <c r="BB358" s="211"/>
      <c r="BC358" s="211"/>
      <c r="BD358" s="211"/>
      <c r="BE358" s="211"/>
      <c r="BF358" s="211"/>
      <c r="BG358" s="211"/>
      <c r="BH358" s="211"/>
    </row>
    <row r="359" spans="1:60" outlineLevel="1">
      <c r="A359" s="218"/>
      <c r="B359" s="219"/>
      <c r="C359" s="254" t="s">
        <v>197</v>
      </c>
      <c r="D359" s="223"/>
      <c r="E359" s="224">
        <v>2.9</v>
      </c>
      <c r="F359" s="221"/>
      <c r="G359" s="221"/>
      <c r="H359" s="221"/>
      <c r="I359" s="221"/>
      <c r="J359" s="221"/>
      <c r="K359" s="221"/>
      <c r="L359" s="221"/>
      <c r="M359" s="221"/>
      <c r="N359" s="221"/>
      <c r="O359" s="221"/>
      <c r="P359" s="221"/>
      <c r="Q359" s="221"/>
      <c r="R359" s="221"/>
      <c r="S359" s="221"/>
      <c r="T359" s="221"/>
      <c r="U359" s="221"/>
      <c r="V359" s="221"/>
      <c r="W359" s="221"/>
      <c r="X359" s="221"/>
      <c r="Y359" s="211"/>
      <c r="Z359" s="211"/>
      <c r="AA359" s="211"/>
      <c r="AB359" s="211"/>
      <c r="AC359" s="211"/>
      <c r="AD359" s="211"/>
      <c r="AE359" s="211"/>
      <c r="AF359" s="211"/>
      <c r="AG359" s="211" t="s">
        <v>149</v>
      </c>
      <c r="AH359" s="211">
        <v>0</v>
      </c>
      <c r="AI359" s="211"/>
      <c r="AJ359" s="211"/>
      <c r="AK359" s="211"/>
      <c r="AL359" s="211"/>
      <c r="AM359" s="211"/>
      <c r="AN359" s="211"/>
      <c r="AO359" s="211"/>
      <c r="AP359" s="211"/>
      <c r="AQ359" s="211"/>
      <c r="AR359" s="211"/>
      <c r="AS359" s="211"/>
      <c r="AT359" s="211"/>
      <c r="AU359" s="211"/>
      <c r="AV359" s="211"/>
      <c r="AW359" s="211"/>
      <c r="AX359" s="211"/>
      <c r="AY359" s="211"/>
      <c r="AZ359" s="211"/>
      <c r="BA359" s="211"/>
      <c r="BB359" s="211"/>
      <c r="BC359" s="211"/>
      <c r="BD359" s="211"/>
      <c r="BE359" s="211"/>
      <c r="BF359" s="211"/>
      <c r="BG359" s="211"/>
      <c r="BH359" s="211"/>
    </row>
    <row r="360" spans="1:60" outlineLevel="1">
      <c r="A360" s="218"/>
      <c r="B360" s="219"/>
      <c r="C360" s="254" t="s">
        <v>515</v>
      </c>
      <c r="D360" s="223"/>
      <c r="E360" s="224"/>
      <c r="F360" s="221"/>
      <c r="G360" s="221"/>
      <c r="H360" s="221"/>
      <c r="I360" s="221"/>
      <c r="J360" s="221"/>
      <c r="K360" s="221"/>
      <c r="L360" s="221"/>
      <c r="M360" s="221"/>
      <c r="N360" s="221"/>
      <c r="O360" s="221"/>
      <c r="P360" s="221"/>
      <c r="Q360" s="221"/>
      <c r="R360" s="221"/>
      <c r="S360" s="221"/>
      <c r="T360" s="221"/>
      <c r="U360" s="221"/>
      <c r="V360" s="221"/>
      <c r="W360" s="221"/>
      <c r="X360" s="221"/>
      <c r="Y360" s="211"/>
      <c r="Z360" s="211"/>
      <c r="AA360" s="211"/>
      <c r="AB360" s="211"/>
      <c r="AC360" s="211"/>
      <c r="AD360" s="211"/>
      <c r="AE360" s="211"/>
      <c r="AF360" s="211"/>
      <c r="AG360" s="211" t="s">
        <v>149</v>
      </c>
      <c r="AH360" s="211">
        <v>0</v>
      </c>
      <c r="AI360" s="211"/>
      <c r="AJ360" s="211"/>
      <c r="AK360" s="211"/>
      <c r="AL360" s="211"/>
      <c r="AM360" s="211"/>
      <c r="AN360" s="211"/>
      <c r="AO360" s="211"/>
      <c r="AP360" s="211"/>
      <c r="AQ360" s="211"/>
      <c r="AR360" s="211"/>
      <c r="AS360" s="211"/>
      <c r="AT360" s="211"/>
      <c r="AU360" s="211"/>
      <c r="AV360" s="211"/>
      <c r="AW360" s="211"/>
      <c r="AX360" s="211"/>
      <c r="AY360" s="211"/>
      <c r="AZ360" s="211"/>
      <c r="BA360" s="211"/>
      <c r="BB360" s="211"/>
      <c r="BC360" s="211"/>
      <c r="BD360" s="211"/>
      <c r="BE360" s="211"/>
      <c r="BF360" s="211"/>
      <c r="BG360" s="211"/>
      <c r="BH360" s="211"/>
    </row>
    <row r="361" spans="1:60" outlineLevel="1">
      <c r="A361" s="218"/>
      <c r="B361" s="219"/>
      <c r="C361" s="254" t="s">
        <v>208</v>
      </c>
      <c r="D361" s="223"/>
      <c r="E361" s="224">
        <v>7.3719999999999999</v>
      </c>
      <c r="F361" s="221"/>
      <c r="G361" s="221"/>
      <c r="H361" s="221"/>
      <c r="I361" s="221"/>
      <c r="J361" s="221"/>
      <c r="K361" s="221"/>
      <c r="L361" s="221"/>
      <c r="M361" s="221"/>
      <c r="N361" s="221"/>
      <c r="O361" s="221"/>
      <c r="P361" s="221"/>
      <c r="Q361" s="221"/>
      <c r="R361" s="221"/>
      <c r="S361" s="221"/>
      <c r="T361" s="221"/>
      <c r="U361" s="221"/>
      <c r="V361" s="221"/>
      <c r="W361" s="221"/>
      <c r="X361" s="221"/>
      <c r="Y361" s="211"/>
      <c r="Z361" s="211"/>
      <c r="AA361" s="211"/>
      <c r="AB361" s="211"/>
      <c r="AC361" s="211"/>
      <c r="AD361" s="211"/>
      <c r="AE361" s="211"/>
      <c r="AF361" s="211"/>
      <c r="AG361" s="211" t="s">
        <v>149</v>
      </c>
      <c r="AH361" s="211">
        <v>0</v>
      </c>
      <c r="AI361" s="211"/>
      <c r="AJ361" s="211"/>
      <c r="AK361" s="211"/>
      <c r="AL361" s="211"/>
      <c r="AM361" s="211"/>
      <c r="AN361" s="211"/>
      <c r="AO361" s="211"/>
      <c r="AP361" s="211"/>
      <c r="AQ361" s="211"/>
      <c r="AR361" s="211"/>
      <c r="AS361" s="211"/>
      <c r="AT361" s="211"/>
      <c r="AU361" s="211"/>
      <c r="AV361" s="211"/>
      <c r="AW361" s="211"/>
      <c r="AX361" s="211"/>
      <c r="AY361" s="211"/>
      <c r="AZ361" s="211"/>
      <c r="BA361" s="211"/>
      <c r="BB361" s="211"/>
      <c r="BC361" s="211"/>
      <c r="BD361" s="211"/>
      <c r="BE361" s="211"/>
      <c r="BF361" s="211"/>
      <c r="BG361" s="211"/>
      <c r="BH361" s="211"/>
    </row>
    <row r="362" spans="1:60" outlineLevel="1">
      <c r="A362" s="218"/>
      <c r="B362" s="219"/>
      <c r="C362" s="254" t="s">
        <v>209</v>
      </c>
      <c r="D362" s="223"/>
      <c r="E362" s="224">
        <v>6.6784999999999997</v>
      </c>
      <c r="F362" s="221"/>
      <c r="G362" s="221"/>
      <c r="H362" s="221"/>
      <c r="I362" s="221"/>
      <c r="J362" s="221"/>
      <c r="K362" s="221"/>
      <c r="L362" s="221"/>
      <c r="M362" s="221"/>
      <c r="N362" s="221"/>
      <c r="O362" s="221"/>
      <c r="P362" s="221"/>
      <c r="Q362" s="221"/>
      <c r="R362" s="221"/>
      <c r="S362" s="221"/>
      <c r="T362" s="221"/>
      <c r="U362" s="221"/>
      <c r="V362" s="221"/>
      <c r="W362" s="221"/>
      <c r="X362" s="221"/>
      <c r="Y362" s="211"/>
      <c r="Z362" s="211"/>
      <c r="AA362" s="211"/>
      <c r="AB362" s="211"/>
      <c r="AC362" s="211"/>
      <c r="AD362" s="211"/>
      <c r="AE362" s="211"/>
      <c r="AF362" s="211"/>
      <c r="AG362" s="211" t="s">
        <v>149</v>
      </c>
      <c r="AH362" s="211">
        <v>0</v>
      </c>
      <c r="AI362" s="211"/>
      <c r="AJ362" s="211"/>
      <c r="AK362" s="211"/>
      <c r="AL362" s="211"/>
      <c r="AM362" s="211"/>
      <c r="AN362" s="211"/>
      <c r="AO362" s="211"/>
      <c r="AP362" s="211"/>
      <c r="AQ362" s="211"/>
      <c r="AR362" s="211"/>
      <c r="AS362" s="211"/>
      <c r="AT362" s="211"/>
      <c r="AU362" s="211"/>
      <c r="AV362" s="211"/>
      <c r="AW362" s="211"/>
      <c r="AX362" s="211"/>
      <c r="AY362" s="211"/>
      <c r="AZ362" s="211"/>
      <c r="BA362" s="211"/>
      <c r="BB362" s="211"/>
      <c r="BC362" s="211"/>
      <c r="BD362" s="211"/>
      <c r="BE362" s="211"/>
      <c r="BF362" s="211"/>
      <c r="BG362" s="211"/>
      <c r="BH362" s="211"/>
    </row>
    <row r="363" spans="1:60" outlineLevel="1">
      <c r="A363" s="218"/>
      <c r="B363" s="219"/>
      <c r="C363" s="254" t="s">
        <v>210</v>
      </c>
      <c r="D363" s="223"/>
      <c r="E363" s="224">
        <v>3.1349999999999998</v>
      </c>
      <c r="F363" s="221"/>
      <c r="G363" s="221"/>
      <c r="H363" s="221"/>
      <c r="I363" s="221"/>
      <c r="J363" s="221"/>
      <c r="K363" s="221"/>
      <c r="L363" s="221"/>
      <c r="M363" s="221"/>
      <c r="N363" s="221"/>
      <c r="O363" s="221"/>
      <c r="P363" s="221"/>
      <c r="Q363" s="221"/>
      <c r="R363" s="221"/>
      <c r="S363" s="221"/>
      <c r="T363" s="221"/>
      <c r="U363" s="221"/>
      <c r="V363" s="221"/>
      <c r="W363" s="221"/>
      <c r="X363" s="221"/>
      <c r="Y363" s="211"/>
      <c r="Z363" s="211"/>
      <c r="AA363" s="211"/>
      <c r="AB363" s="211"/>
      <c r="AC363" s="211"/>
      <c r="AD363" s="211"/>
      <c r="AE363" s="211"/>
      <c r="AF363" s="211"/>
      <c r="AG363" s="211" t="s">
        <v>149</v>
      </c>
      <c r="AH363" s="211">
        <v>0</v>
      </c>
      <c r="AI363" s="211"/>
      <c r="AJ363" s="211"/>
      <c r="AK363" s="211"/>
      <c r="AL363" s="211"/>
      <c r="AM363" s="211"/>
      <c r="AN363" s="211"/>
      <c r="AO363" s="211"/>
      <c r="AP363" s="211"/>
      <c r="AQ363" s="211"/>
      <c r="AR363" s="211"/>
      <c r="AS363" s="211"/>
      <c r="AT363" s="211"/>
      <c r="AU363" s="211"/>
      <c r="AV363" s="211"/>
      <c r="AW363" s="211"/>
      <c r="AX363" s="211"/>
      <c r="AY363" s="211"/>
      <c r="AZ363" s="211"/>
      <c r="BA363" s="211"/>
      <c r="BB363" s="211"/>
      <c r="BC363" s="211"/>
      <c r="BD363" s="211"/>
      <c r="BE363" s="211"/>
      <c r="BF363" s="211"/>
      <c r="BG363" s="211"/>
      <c r="BH363" s="211"/>
    </row>
    <row r="364" spans="1:60" outlineLevel="1">
      <c r="A364" s="218"/>
      <c r="B364" s="219"/>
      <c r="C364" s="254" t="s">
        <v>211</v>
      </c>
      <c r="D364" s="223"/>
      <c r="E364" s="224">
        <v>6.4409999999999998</v>
      </c>
      <c r="F364" s="221"/>
      <c r="G364" s="221"/>
      <c r="H364" s="221"/>
      <c r="I364" s="221"/>
      <c r="J364" s="221"/>
      <c r="K364" s="221"/>
      <c r="L364" s="221"/>
      <c r="M364" s="221"/>
      <c r="N364" s="221"/>
      <c r="O364" s="221"/>
      <c r="P364" s="221"/>
      <c r="Q364" s="221"/>
      <c r="R364" s="221"/>
      <c r="S364" s="221"/>
      <c r="T364" s="221"/>
      <c r="U364" s="221"/>
      <c r="V364" s="221"/>
      <c r="W364" s="221"/>
      <c r="X364" s="221"/>
      <c r="Y364" s="211"/>
      <c r="Z364" s="211"/>
      <c r="AA364" s="211"/>
      <c r="AB364" s="211"/>
      <c r="AC364" s="211"/>
      <c r="AD364" s="211"/>
      <c r="AE364" s="211"/>
      <c r="AF364" s="211"/>
      <c r="AG364" s="211" t="s">
        <v>149</v>
      </c>
      <c r="AH364" s="211">
        <v>0</v>
      </c>
      <c r="AI364" s="211"/>
      <c r="AJ364" s="211"/>
      <c r="AK364" s="211"/>
      <c r="AL364" s="211"/>
      <c r="AM364" s="211"/>
      <c r="AN364" s="211"/>
      <c r="AO364" s="211"/>
      <c r="AP364" s="211"/>
      <c r="AQ364" s="211"/>
      <c r="AR364" s="211"/>
      <c r="AS364" s="211"/>
      <c r="AT364" s="211"/>
      <c r="AU364" s="211"/>
      <c r="AV364" s="211"/>
      <c r="AW364" s="211"/>
      <c r="AX364" s="211"/>
      <c r="AY364" s="211"/>
      <c r="AZ364" s="211"/>
      <c r="BA364" s="211"/>
      <c r="BB364" s="211"/>
      <c r="BC364" s="211"/>
      <c r="BD364" s="211"/>
      <c r="BE364" s="211"/>
      <c r="BF364" s="211"/>
      <c r="BG364" s="211"/>
      <c r="BH364" s="211"/>
    </row>
    <row r="365" spans="1:60" outlineLevel="1">
      <c r="A365" s="218"/>
      <c r="B365" s="219"/>
      <c r="C365" s="254" t="s">
        <v>212</v>
      </c>
      <c r="D365" s="223"/>
      <c r="E365" s="224">
        <v>15.9125</v>
      </c>
      <c r="F365" s="221"/>
      <c r="G365" s="221"/>
      <c r="H365" s="221"/>
      <c r="I365" s="221"/>
      <c r="J365" s="221"/>
      <c r="K365" s="221"/>
      <c r="L365" s="221"/>
      <c r="M365" s="221"/>
      <c r="N365" s="221"/>
      <c r="O365" s="221"/>
      <c r="P365" s="221"/>
      <c r="Q365" s="221"/>
      <c r="R365" s="221"/>
      <c r="S365" s="221"/>
      <c r="T365" s="221"/>
      <c r="U365" s="221"/>
      <c r="V365" s="221"/>
      <c r="W365" s="221"/>
      <c r="X365" s="221"/>
      <c r="Y365" s="211"/>
      <c r="Z365" s="211"/>
      <c r="AA365" s="211"/>
      <c r="AB365" s="211"/>
      <c r="AC365" s="211"/>
      <c r="AD365" s="211"/>
      <c r="AE365" s="211"/>
      <c r="AF365" s="211"/>
      <c r="AG365" s="211" t="s">
        <v>149</v>
      </c>
      <c r="AH365" s="211">
        <v>0</v>
      </c>
      <c r="AI365" s="211"/>
      <c r="AJ365" s="211"/>
      <c r="AK365" s="211"/>
      <c r="AL365" s="211"/>
      <c r="AM365" s="211"/>
      <c r="AN365" s="211"/>
      <c r="AO365" s="211"/>
      <c r="AP365" s="211"/>
      <c r="AQ365" s="211"/>
      <c r="AR365" s="211"/>
      <c r="AS365" s="211"/>
      <c r="AT365" s="211"/>
      <c r="AU365" s="211"/>
      <c r="AV365" s="211"/>
      <c r="AW365" s="211"/>
      <c r="AX365" s="211"/>
      <c r="AY365" s="211"/>
      <c r="AZ365" s="211"/>
      <c r="BA365" s="211"/>
      <c r="BB365" s="211"/>
      <c r="BC365" s="211"/>
      <c r="BD365" s="211"/>
      <c r="BE365" s="211"/>
      <c r="BF365" s="211"/>
      <c r="BG365" s="211"/>
      <c r="BH365" s="211"/>
    </row>
    <row r="366" spans="1:60" outlineLevel="1">
      <c r="A366" s="218"/>
      <c r="B366" s="219"/>
      <c r="C366" s="254" t="s">
        <v>213</v>
      </c>
      <c r="D366" s="223"/>
      <c r="E366" s="224">
        <v>4.9020000000000001</v>
      </c>
      <c r="F366" s="221"/>
      <c r="G366" s="221"/>
      <c r="H366" s="221"/>
      <c r="I366" s="221"/>
      <c r="J366" s="221"/>
      <c r="K366" s="221"/>
      <c r="L366" s="221"/>
      <c r="M366" s="221"/>
      <c r="N366" s="221"/>
      <c r="O366" s="221"/>
      <c r="P366" s="221"/>
      <c r="Q366" s="221"/>
      <c r="R366" s="221"/>
      <c r="S366" s="221"/>
      <c r="T366" s="221"/>
      <c r="U366" s="221"/>
      <c r="V366" s="221"/>
      <c r="W366" s="221"/>
      <c r="X366" s="221"/>
      <c r="Y366" s="211"/>
      <c r="Z366" s="211"/>
      <c r="AA366" s="211"/>
      <c r="AB366" s="211"/>
      <c r="AC366" s="211"/>
      <c r="AD366" s="211"/>
      <c r="AE366" s="211"/>
      <c r="AF366" s="211"/>
      <c r="AG366" s="211" t="s">
        <v>149</v>
      </c>
      <c r="AH366" s="211">
        <v>0</v>
      </c>
      <c r="AI366" s="211"/>
      <c r="AJ366" s="211"/>
      <c r="AK366" s="211"/>
      <c r="AL366" s="211"/>
      <c r="AM366" s="211"/>
      <c r="AN366" s="211"/>
      <c r="AO366" s="211"/>
      <c r="AP366" s="211"/>
      <c r="AQ366" s="211"/>
      <c r="AR366" s="211"/>
      <c r="AS366" s="211"/>
      <c r="AT366" s="211"/>
      <c r="AU366" s="211"/>
      <c r="AV366" s="211"/>
      <c r="AW366" s="211"/>
      <c r="AX366" s="211"/>
      <c r="AY366" s="211"/>
      <c r="AZ366" s="211"/>
      <c r="BA366" s="211"/>
      <c r="BB366" s="211"/>
      <c r="BC366" s="211"/>
      <c r="BD366" s="211"/>
      <c r="BE366" s="211"/>
      <c r="BF366" s="211"/>
      <c r="BG366" s="211"/>
      <c r="BH366" s="211"/>
    </row>
    <row r="367" spans="1:60" outlineLevel="1">
      <c r="A367" s="218"/>
      <c r="B367" s="219"/>
      <c r="C367" s="254" t="s">
        <v>516</v>
      </c>
      <c r="D367" s="223"/>
      <c r="E367" s="224">
        <v>5.7949999999999999</v>
      </c>
      <c r="F367" s="221"/>
      <c r="G367" s="221"/>
      <c r="H367" s="221"/>
      <c r="I367" s="221"/>
      <c r="J367" s="221"/>
      <c r="K367" s="221"/>
      <c r="L367" s="221"/>
      <c r="M367" s="221"/>
      <c r="N367" s="221"/>
      <c r="O367" s="221"/>
      <c r="P367" s="221"/>
      <c r="Q367" s="221"/>
      <c r="R367" s="221"/>
      <c r="S367" s="221"/>
      <c r="T367" s="221"/>
      <c r="U367" s="221"/>
      <c r="V367" s="221"/>
      <c r="W367" s="221"/>
      <c r="X367" s="221"/>
      <c r="Y367" s="211"/>
      <c r="Z367" s="211"/>
      <c r="AA367" s="211"/>
      <c r="AB367" s="211"/>
      <c r="AC367" s="211"/>
      <c r="AD367" s="211"/>
      <c r="AE367" s="211"/>
      <c r="AF367" s="211"/>
      <c r="AG367" s="211" t="s">
        <v>149</v>
      </c>
      <c r="AH367" s="211">
        <v>0</v>
      </c>
      <c r="AI367" s="211"/>
      <c r="AJ367" s="211"/>
      <c r="AK367" s="211"/>
      <c r="AL367" s="211"/>
      <c r="AM367" s="211"/>
      <c r="AN367" s="211"/>
      <c r="AO367" s="211"/>
      <c r="AP367" s="211"/>
      <c r="AQ367" s="211"/>
      <c r="AR367" s="211"/>
      <c r="AS367" s="211"/>
      <c r="AT367" s="211"/>
      <c r="AU367" s="211"/>
      <c r="AV367" s="211"/>
      <c r="AW367" s="211"/>
      <c r="AX367" s="211"/>
      <c r="AY367" s="211"/>
      <c r="AZ367" s="211"/>
      <c r="BA367" s="211"/>
      <c r="BB367" s="211"/>
      <c r="BC367" s="211"/>
      <c r="BD367" s="211"/>
      <c r="BE367" s="211"/>
      <c r="BF367" s="211"/>
      <c r="BG367" s="211"/>
      <c r="BH367" s="211"/>
    </row>
    <row r="368" spans="1:60" ht="13">
      <c r="A368" s="226" t="s">
        <v>137</v>
      </c>
      <c r="B368" s="227" t="s">
        <v>102</v>
      </c>
      <c r="C368" s="251" t="s">
        <v>103</v>
      </c>
      <c r="D368" s="228"/>
      <c r="E368" s="229"/>
      <c r="F368" s="230"/>
      <c r="G368" s="230">
        <f>SUMIF(AG369:AG369,"&lt;&gt;NOR",G369:G369)</f>
        <v>0</v>
      </c>
      <c r="H368" s="230"/>
      <c r="I368" s="230">
        <f>SUM(I369:I369)</f>
        <v>0</v>
      </c>
      <c r="J368" s="230"/>
      <c r="K368" s="230">
        <f>SUM(K369:K369)</f>
        <v>0</v>
      </c>
      <c r="L368" s="230"/>
      <c r="M368" s="230">
        <f>SUM(M369:M369)</f>
        <v>0</v>
      </c>
      <c r="N368" s="230"/>
      <c r="O368" s="230">
        <f>SUM(O369:O369)</f>
        <v>0</v>
      </c>
      <c r="P368" s="230"/>
      <c r="Q368" s="230">
        <f>SUM(Q369:Q369)</f>
        <v>0</v>
      </c>
      <c r="R368" s="230"/>
      <c r="S368" s="230"/>
      <c r="T368" s="231"/>
      <c r="U368" s="225"/>
      <c r="V368" s="225">
        <f>SUM(V369:V369)</f>
        <v>0</v>
      </c>
      <c r="W368" s="225"/>
      <c r="X368" s="225"/>
      <c r="AG368" t="s">
        <v>138</v>
      </c>
    </row>
    <row r="369" spans="1:60" outlineLevel="1">
      <c r="A369" s="242">
        <v>82</v>
      </c>
      <c r="B369" s="243" t="s">
        <v>519</v>
      </c>
      <c r="C369" s="256" t="s">
        <v>520</v>
      </c>
      <c r="D369" s="244" t="s">
        <v>387</v>
      </c>
      <c r="E369" s="245">
        <v>1</v>
      </c>
      <c r="F369" s="246"/>
      <c r="G369" s="247">
        <f>ROUND(E369*F369,2)</f>
        <v>0</v>
      </c>
      <c r="H369" s="246"/>
      <c r="I369" s="247">
        <f>ROUND(E369*H369,2)</f>
        <v>0</v>
      </c>
      <c r="J369" s="246"/>
      <c r="K369" s="247">
        <f>ROUND(E369*J369,2)</f>
        <v>0</v>
      </c>
      <c r="L369" s="247">
        <v>21</v>
      </c>
      <c r="M369" s="247">
        <f>G369*(1+L369/100)</f>
        <v>0</v>
      </c>
      <c r="N369" s="247">
        <v>0</v>
      </c>
      <c r="O369" s="247">
        <f>ROUND(E369*N369,2)</f>
        <v>0</v>
      </c>
      <c r="P369" s="247">
        <v>0</v>
      </c>
      <c r="Q369" s="247">
        <f>ROUND(E369*P369,2)</f>
        <v>0</v>
      </c>
      <c r="R369" s="247"/>
      <c r="S369" s="247" t="s">
        <v>281</v>
      </c>
      <c r="T369" s="248" t="s">
        <v>282</v>
      </c>
      <c r="U369" s="221">
        <v>0</v>
      </c>
      <c r="V369" s="221">
        <f>ROUND(E369*U369,2)</f>
        <v>0</v>
      </c>
      <c r="W369" s="221"/>
      <c r="X369" s="221" t="s">
        <v>144</v>
      </c>
      <c r="Y369" s="211"/>
      <c r="Z369" s="211"/>
      <c r="AA369" s="211"/>
      <c r="AB369" s="211"/>
      <c r="AC369" s="211"/>
      <c r="AD369" s="211"/>
      <c r="AE369" s="211"/>
      <c r="AF369" s="211"/>
      <c r="AG369" s="211" t="s">
        <v>145</v>
      </c>
      <c r="AH369" s="211"/>
      <c r="AI369" s="211"/>
      <c r="AJ369" s="211"/>
      <c r="AK369" s="211"/>
      <c r="AL369" s="211"/>
      <c r="AM369" s="211"/>
      <c r="AN369" s="211"/>
      <c r="AO369" s="211"/>
      <c r="AP369" s="211"/>
      <c r="AQ369" s="211"/>
      <c r="AR369" s="211"/>
      <c r="AS369" s="211"/>
      <c r="AT369" s="211"/>
      <c r="AU369" s="211"/>
      <c r="AV369" s="211"/>
      <c r="AW369" s="211"/>
      <c r="AX369" s="211"/>
      <c r="AY369" s="211"/>
      <c r="AZ369" s="211"/>
      <c r="BA369" s="211"/>
      <c r="BB369" s="211"/>
      <c r="BC369" s="211"/>
      <c r="BD369" s="211"/>
      <c r="BE369" s="211"/>
      <c r="BF369" s="211"/>
      <c r="BG369" s="211"/>
      <c r="BH369" s="211"/>
    </row>
    <row r="370" spans="1:60" ht="13">
      <c r="A370" s="226" t="s">
        <v>137</v>
      </c>
      <c r="B370" s="227" t="s">
        <v>104</v>
      </c>
      <c r="C370" s="251" t="s">
        <v>105</v>
      </c>
      <c r="D370" s="228"/>
      <c r="E370" s="229"/>
      <c r="F370" s="230"/>
      <c r="G370" s="230">
        <f>SUMIF(AG371:AG371,"&lt;&gt;NOR",G371:G371)</f>
        <v>0</v>
      </c>
      <c r="H370" s="230"/>
      <c r="I370" s="230">
        <f>SUM(I371:I371)</f>
        <v>0</v>
      </c>
      <c r="J370" s="230"/>
      <c r="K370" s="230">
        <f>SUM(K371:K371)</f>
        <v>0</v>
      </c>
      <c r="L370" s="230"/>
      <c r="M370" s="230">
        <f>SUM(M371:M371)</f>
        <v>0</v>
      </c>
      <c r="N370" s="230"/>
      <c r="O370" s="230">
        <f>SUM(O371:O371)</f>
        <v>0</v>
      </c>
      <c r="P370" s="230"/>
      <c r="Q370" s="230">
        <f>SUM(Q371:Q371)</f>
        <v>0</v>
      </c>
      <c r="R370" s="230"/>
      <c r="S370" s="230"/>
      <c r="T370" s="231"/>
      <c r="U370" s="225"/>
      <c r="V370" s="225">
        <f>SUM(V371:V371)</f>
        <v>0</v>
      </c>
      <c r="W370" s="225"/>
      <c r="X370" s="225"/>
      <c r="AG370" t="s">
        <v>138</v>
      </c>
    </row>
    <row r="371" spans="1:60" outlineLevel="1">
      <c r="A371" s="242">
        <v>83</v>
      </c>
      <c r="B371" s="243" t="s">
        <v>521</v>
      </c>
      <c r="C371" s="256" t="s">
        <v>522</v>
      </c>
      <c r="D371" s="244" t="s">
        <v>387</v>
      </c>
      <c r="E371" s="245">
        <v>1</v>
      </c>
      <c r="F371" s="246"/>
      <c r="G371" s="247">
        <f>ROUND(E371*F371,2)</f>
        <v>0</v>
      </c>
      <c r="H371" s="246"/>
      <c r="I371" s="247">
        <f>ROUND(E371*H371,2)</f>
        <v>0</v>
      </c>
      <c r="J371" s="246"/>
      <c r="K371" s="247">
        <f>ROUND(E371*J371,2)</f>
        <v>0</v>
      </c>
      <c r="L371" s="247">
        <v>21</v>
      </c>
      <c r="M371" s="247">
        <f>G371*(1+L371/100)</f>
        <v>0</v>
      </c>
      <c r="N371" s="247">
        <v>0</v>
      </c>
      <c r="O371" s="247">
        <f>ROUND(E371*N371,2)</f>
        <v>0</v>
      </c>
      <c r="P371" s="247">
        <v>0</v>
      </c>
      <c r="Q371" s="247">
        <f>ROUND(E371*P371,2)</f>
        <v>0</v>
      </c>
      <c r="R371" s="247"/>
      <c r="S371" s="247" t="s">
        <v>281</v>
      </c>
      <c r="T371" s="248" t="s">
        <v>282</v>
      </c>
      <c r="U371" s="221">
        <v>0</v>
      </c>
      <c r="V371" s="221">
        <f>ROUND(E371*U371,2)</f>
        <v>0</v>
      </c>
      <c r="W371" s="221"/>
      <c r="X371" s="221" t="s">
        <v>144</v>
      </c>
      <c r="Y371" s="211"/>
      <c r="Z371" s="211"/>
      <c r="AA371" s="211"/>
      <c r="AB371" s="211"/>
      <c r="AC371" s="211"/>
      <c r="AD371" s="211"/>
      <c r="AE371" s="211"/>
      <c r="AF371" s="211"/>
      <c r="AG371" s="211" t="s">
        <v>145</v>
      </c>
      <c r="AH371" s="211"/>
      <c r="AI371" s="211"/>
      <c r="AJ371" s="211"/>
      <c r="AK371" s="211"/>
      <c r="AL371" s="211"/>
      <c r="AM371" s="211"/>
      <c r="AN371" s="211"/>
      <c r="AO371" s="211"/>
      <c r="AP371" s="211"/>
      <c r="AQ371" s="211"/>
      <c r="AR371" s="211"/>
      <c r="AS371" s="211"/>
      <c r="AT371" s="211"/>
      <c r="AU371" s="211"/>
      <c r="AV371" s="211"/>
      <c r="AW371" s="211"/>
      <c r="AX371" s="211"/>
      <c r="AY371" s="211"/>
      <c r="AZ371" s="211"/>
      <c r="BA371" s="211"/>
      <c r="BB371" s="211"/>
      <c r="BC371" s="211"/>
      <c r="BD371" s="211"/>
      <c r="BE371" s="211"/>
      <c r="BF371" s="211"/>
      <c r="BG371" s="211"/>
      <c r="BH371" s="211"/>
    </row>
    <row r="372" spans="1:60" ht="13">
      <c r="A372" s="226" t="s">
        <v>137</v>
      </c>
      <c r="B372" s="227" t="s">
        <v>106</v>
      </c>
      <c r="C372" s="251" t="s">
        <v>107</v>
      </c>
      <c r="D372" s="228"/>
      <c r="E372" s="229"/>
      <c r="F372" s="230"/>
      <c r="G372" s="230">
        <f>SUMIF(AG373:AG378,"&lt;&gt;NOR",G373:G378)</f>
        <v>0</v>
      </c>
      <c r="H372" s="230"/>
      <c r="I372" s="230">
        <f>SUM(I373:I378)</f>
        <v>0</v>
      </c>
      <c r="J372" s="230"/>
      <c r="K372" s="230">
        <f>SUM(K373:K378)</f>
        <v>0</v>
      </c>
      <c r="L372" s="230"/>
      <c r="M372" s="230">
        <f>SUM(M373:M378)</f>
        <v>0</v>
      </c>
      <c r="N372" s="230"/>
      <c r="O372" s="230">
        <f>SUM(O373:O378)</f>
        <v>0</v>
      </c>
      <c r="P372" s="230"/>
      <c r="Q372" s="230">
        <f>SUM(Q373:Q378)</f>
        <v>0</v>
      </c>
      <c r="R372" s="230"/>
      <c r="S372" s="230"/>
      <c r="T372" s="231"/>
      <c r="U372" s="225"/>
      <c r="V372" s="225">
        <f>SUM(V373:V378)</f>
        <v>44.3</v>
      </c>
      <c r="W372" s="225"/>
      <c r="X372" s="225"/>
      <c r="AG372" t="s">
        <v>138</v>
      </c>
    </row>
    <row r="373" spans="1:60" outlineLevel="1">
      <c r="A373" s="242">
        <v>84</v>
      </c>
      <c r="B373" s="243" t="s">
        <v>523</v>
      </c>
      <c r="C373" s="256" t="s">
        <v>524</v>
      </c>
      <c r="D373" s="244" t="s">
        <v>152</v>
      </c>
      <c r="E373" s="245">
        <v>23.8462</v>
      </c>
      <c r="F373" s="246"/>
      <c r="G373" s="247">
        <f>ROUND(E373*F373,2)</f>
        <v>0</v>
      </c>
      <c r="H373" s="246"/>
      <c r="I373" s="247">
        <f>ROUND(E373*H373,2)</f>
        <v>0</v>
      </c>
      <c r="J373" s="246"/>
      <c r="K373" s="247">
        <f>ROUND(E373*J373,2)</f>
        <v>0</v>
      </c>
      <c r="L373" s="247">
        <v>21</v>
      </c>
      <c r="M373" s="247">
        <f>G373*(1+L373/100)</f>
        <v>0</v>
      </c>
      <c r="N373" s="247">
        <v>0</v>
      </c>
      <c r="O373" s="247">
        <f>ROUND(E373*N373,2)</f>
        <v>0</v>
      </c>
      <c r="P373" s="247">
        <v>0</v>
      </c>
      <c r="Q373" s="247">
        <f>ROUND(E373*P373,2)</f>
        <v>0</v>
      </c>
      <c r="R373" s="247"/>
      <c r="S373" s="247" t="s">
        <v>143</v>
      </c>
      <c r="T373" s="248" t="s">
        <v>143</v>
      </c>
      <c r="U373" s="221">
        <v>0.49</v>
      </c>
      <c r="V373" s="221">
        <f>ROUND(E373*U373,2)</f>
        <v>11.68</v>
      </c>
      <c r="W373" s="221"/>
      <c r="X373" s="221" t="s">
        <v>525</v>
      </c>
      <c r="Y373" s="211"/>
      <c r="Z373" s="211"/>
      <c r="AA373" s="211"/>
      <c r="AB373" s="211"/>
      <c r="AC373" s="211"/>
      <c r="AD373" s="211"/>
      <c r="AE373" s="211"/>
      <c r="AF373" s="211"/>
      <c r="AG373" s="211" t="s">
        <v>526</v>
      </c>
      <c r="AH373" s="211"/>
      <c r="AI373" s="211"/>
      <c r="AJ373" s="211"/>
      <c r="AK373" s="211"/>
      <c r="AL373" s="211"/>
      <c r="AM373" s="211"/>
      <c r="AN373" s="211"/>
      <c r="AO373" s="211"/>
      <c r="AP373" s="211"/>
      <c r="AQ373" s="211"/>
      <c r="AR373" s="211"/>
      <c r="AS373" s="211"/>
      <c r="AT373" s="211"/>
      <c r="AU373" s="211"/>
      <c r="AV373" s="211"/>
      <c r="AW373" s="211"/>
      <c r="AX373" s="211"/>
      <c r="AY373" s="211"/>
      <c r="AZ373" s="211"/>
      <c r="BA373" s="211"/>
      <c r="BB373" s="211"/>
      <c r="BC373" s="211"/>
      <c r="BD373" s="211"/>
      <c r="BE373" s="211"/>
      <c r="BF373" s="211"/>
      <c r="BG373" s="211"/>
      <c r="BH373" s="211"/>
    </row>
    <row r="374" spans="1:60" outlineLevel="1">
      <c r="A374" s="242">
        <v>85</v>
      </c>
      <c r="B374" s="243" t="s">
        <v>527</v>
      </c>
      <c r="C374" s="256" t="s">
        <v>528</v>
      </c>
      <c r="D374" s="244" t="s">
        <v>152</v>
      </c>
      <c r="E374" s="245">
        <v>23.8462</v>
      </c>
      <c r="F374" s="246"/>
      <c r="G374" s="247">
        <f>ROUND(E374*F374,2)</f>
        <v>0</v>
      </c>
      <c r="H374" s="246"/>
      <c r="I374" s="247">
        <f>ROUND(E374*H374,2)</f>
        <v>0</v>
      </c>
      <c r="J374" s="246"/>
      <c r="K374" s="247">
        <f>ROUND(E374*J374,2)</f>
        <v>0</v>
      </c>
      <c r="L374" s="247">
        <v>21</v>
      </c>
      <c r="M374" s="247">
        <f>G374*(1+L374/100)</f>
        <v>0</v>
      </c>
      <c r="N374" s="247">
        <v>0</v>
      </c>
      <c r="O374" s="247">
        <f>ROUND(E374*N374,2)</f>
        <v>0</v>
      </c>
      <c r="P374" s="247">
        <v>0</v>
      </c>
      <c r="Q374" s="247">
        <f>ROUND(E374*P374,2)</f>
        <v>0</v>
      </c>
      <c r="R374" s="247"/>
      <c r="S374" s="247" t="s">
        <v>143</v>
      </c>
      <c r="T374" s="248" t="s">
        <v>143</v>
      </c>
      <c r="U374" s="221">
        <v>0</v>
      </c>
      <c r="V374" s="221">
        <f>ROUND(E374*U374,2)</f>
        <v>0</v>
      </c>
      <c r="W374" s="221"/>
      <c r="X374" s="221" t="s">
        <v>525</v>
      </c>
      <c r="Y374" s="211"/>
      <c r="Z374" s="211"/>
      <c r="AA374" s="211"/>
      <c r="AB374" s="211"/>
      <c r="AC374" s="211"/>
      <c r="AD374" s="211"/>
      <c r="AE374" s="211"/>
      <c r="AF374" s="211"/>
      <c r="AG374" s="211" t="s">
        <v>526</v>
      </c>
      <c r="AH374" s="211"/>
      <c r="AI374" s="211"/>
      <c r="AJ374" s="211"/>
      <c r="AK374" s="211"/>
      <c r="AL374" s="211"/>
      <c r="AM374" s="211"/>
      <c r="AN374" s="211"/>
      <c r="AO374" s="211"/>
      <c r="AP374" s="211"/>
      <c r="AQ374" s="211"/>
      <c r="AR374" s="211"/>
      <c r="AS374" s="211"/>
      <c r="AT374" s="211"/>
      <c r="AU374" s="211"/>
      <c r="AV374" s="211"/>
      <c r="AW374" s="211"/>
      <c r="AX374" s="211"/>
      <c r="AY374" s="211"/>
      <c r="AZ374" s="211"/>
      <c r="BA374" s="211"/>
      <c r="BB374" s="211"/>
      <c r="BC374" s="211"/>
      <c r="BD374" s="211"/>
      <c r="BE374" s="211"/>
      <c r="BF374" s="211"/>
      <c r="BG374" s="211"/>
      <c r="BH374" s="211"/>
    </row>
    <row r="375" spans="1:60" outlineLevel="1">
      <c r="A375" s="242">
        <v>86</v>
      </c>
      <c r="B375" s="243" t="s">
        <v>529</v>
      </c>
      <c r="C375" s="256" t="s">
        <v>530</v>
      </c>
      <c r="D375" s="244" t="s">
        <v>152</v>
      </c>
      <c r="E375" s="245">
        <v>23.8462</v>
      </c>
      <c r="F375" s="246"/>
      <c r="G375" s="247">
        <f>ROUND(E375*F375,2)</f>
        <v>0</v>
      </c>
      <c r="H375" s="246"/>
      <c r="I375" s="247">
        <f>ROUND(E375*H375,2)</f>
        <v>0</v>
      </c>
      <c r="J375" s="246"/>
      <c r="K375" s="247">
        <f>ROUND(E375*J375,2)</f>
        <v>0</v>
      </c>
      <c r="L375" s="247">
        <v>21</v>
      </c>
      <c r="M375" s="247">
        <f>G375*(1+L375/100)</f>
        <v>0</v>
      </c>
      <c r="N375" s="247">
        <v>0</v>
      </c>
      <c r="O375" s="247">
        <f>ROUND(E375*N375,2)</f>
        <v>0</v>
      </c>
      <c r="P375" s="247">
        <v>0</v>
      </c>
      <c r="Q375" s="247">
        <f>ROUND(E375*P375,2)</f>
        <v>0</v>
      </c>
      <c r="R375" s="247"/>
      <c r="S375" s="247" t="s">
        <v>143</v>
      </c>
      <c r="T375" s="248" t="s">
        <v>143</v>
      </c>
      <c r="U375" s="221">
        <v>0.94199999999999995</v>
      </c>
      <c r="V375" s="221">
        <f>ROUND(E375*U375,2)</f>
        <v>22.46</v>
      </c>
      <c r="W375" s="221"/>
      <c r="X375" s="221" t="s">
        <v>525</v>
      </c>
      <c r="Y375" s="211"/>
      <c r="Z375" s="211"/>
      <c r="AA375" s="211"/>
      <c r="AB375" s="211"/>
      <c r="AC375" s="211"/>
      <c r="AD375" s="211"/>
      <c r="AE375" s="211"/>
      <c r="AF375" s="211"/>
      <c r="AG375" s="211" t="s">
        <v>526</v>
      </c>
      <c r="AH375" s="211"/>
      <c r="AI375" s="211"/>
      <c r="AJ375" s="211"/>
      <c r="AK375" s="211"/>
      <c r="AL375" s="211"/>
      <c r="AM375" s="211"/>
      <c r="AN375" s="211"/>
      <c r="AO375" s="211"/>
      <c r="AP375" s="211"/>
      <c r="AQ375" s="211"/>
      <c r="AR375" s="211"/>
      <c r="AS375" s="211"/>
      <c r="AT375" s="211"/>
      <c r="AU375" s="211"/>
      <c r="AV375" s="211"/>
      <c r="AW375" s="211"/>
      <c r="AX375" s="211"/>
      <c r="AY375" s="211"/>
      <c r="AZ375" s="211"/>
      <c r="BA375" s="211"/>
      <c r="BB375" s="211"/>
      <c r="BC375" s="211"/>
      <c r="BD375" s="211"/>
      <c r="BE375" s="211"/>
      <c r="BF375" s="211"/>
      <c r="BG375" s="211"/>
      <c r="BH375" s="211"/>
    </row>
    <row r="376" spans="1:60" outlineLevel="1">
      <c r="A376" s="242">
        <v>87</v>
      </c>
      <c r="B376" s="243" t="s">
        <v>531</v>
      </c>
      <c r="C376" s="256" t="s">
        <v>532</v>
      </c>
      <c r="D376" s="244" t="s">
        <v>152</v>
      </c>
      <c r="E376" s="245">
        <v>95.384810000000002</v>
      </c>
      <c r="F376" s="246"/>
      <c r="G376" s="247">
        <f>ROUND(E376*F376,2)</f>
        <v>0</v>
      </c>
      <c r="H376" s="246"/>
      <c r="I376" s="247">
        <f>ROUND(E376*H376,2)</f>
        <v>0</v>
      </c>
      <c r="J376" s="246"/>
      <c r="K376" s="247">
        <f>ROUND(E376*J376,2)</f>
        <v>0</v>
      </c>
      <c r="L376" s="247">
        <v>21</v>
      </c>
      <c r="M376" s="247">
        <f>G376*(1+L376/100)</f>
        <v>0</v>
      </c>
      <c r="N376" s="247">
        <v>0</v>
      </c>
      <c r="O376" s="247">
        <f>ROUND(E376*N376,2)</f>
        <v>0</v>
      </c>
      <c r="P376" s="247">
        <v>0</v>
      </c>
      <c r="Q376" s="247">
        <f>ROUND(E376*P376,2)</f>
        <v>0</v>
      </c>
      <c r="R376" s="247"/>
      <c r="S376" s="247" t="s">
        <v>143</v>
      </c>
      <c r="T376" s="248" t="s">
        <v>143</v>
      </c>
      <c r="U376" s="221">
        <v>0.105</v>
      </c>
      <c r="V376" s="221">
        <f>ROUND(E376*U376,2)</f>
        <v>10.02</v>
      </c>
      <c r="W376" s="221"/>
      <c r="X376" s="221" t="s">
        <v>525</v>
      </c>
      <c r="Y376" s="211"/>
      <c r="Z376" s="211"/>
      <c r="AA376" s="211"/>
      <c r="AB376" s="211"/>
      <c r="AC376" s="211"/>
      <c r="AD376" s="211"/>
      <c r="AE376" s="211"/>
      <c r="AF376" s="211"/>
      <c r="AG376" s="211" t="s">
        <v>526</v>
      </c>
      <c r="AH376" s="211"/>
      <c r="AI376" s="211"/>
      <c r="AJ376" s="211"/>
      <c r="AK376" s="211"/>
      <c r="AL376" s="211"/>
      <c r="AM376" s="211"/>
      <c r="AN376" s="211"/>
      <c r="AO376" s="211"/>
      <c r="AP376" s="211"/>
      <c r="AQ376" s="211"/>
      <c r="AR376" s="211"/>
      <c r="AS376" s="211"/>
      <c r="AT376" s="211"/>
      <c r="AU376" s="211"/>
      <c r="AV376" s="211"/>
      <c r="AW376" s="211"/>
      <c r="AX376" s="211"/>
      <c r="AY376" s="211"/>
      <c r="AZ376" s="211"/>
      <c r="BA376" s="211"/>
      <c r="BB376" s="211"/>
      <c r="BC376" s="211"/>
      <c r="BD376" s="211"/>
      <c r="BE376" s="211"/>
      <c r="BF376" s="211"/>
      <c r="BG376" s="211"/>
      <c r="BH376" s="211"/>
    </row>
    <row r="377" spans="1:60" outlineLevel="1">
      <c r="A377" s="242">
        <v>88</v>
      </c>
      <c r="B377" s="243" t="s">
        <v>533</v>
      </c>
      <c r="C377" s="256" t="s">
        <v>534</v>
      </c>
      <c r="D377" s="244" t="s">
        <v>152</v>
      </c>
      <c r="E377" s="245">
        <v>23.8462</v>
      </c>
      <c r="F377" s="246"/>
      <c r="G377" s="247">
        <f>ROUND(E377*F377,2)</f>
        <v>0</v>
      </c>
      <c r="H377" s="246"/>
      <c r="I377" s="247">
        <f>ROUND(E377*H377,2)</f>
        <v>0</v>
      </c>
      <c r="J377" s="246"/>
      <c r="K377" s="247">
        <f>ROUND(E377*J377,2)</f>
        <v>0</v>
      </c>
      <c r="L377" s="247">
        <v>21</v>
      </c>
      <c r="M377" s="247">
        <f>G377*(1+L377/100)</f>
        <v>0</v>
      </c>
      <c r="N377" s="247">
        <v>0</v>
      </c>
      <c r="O377" s="247">
        <f>ROUND(E377*N377,2)</f>
        <v>0</v>
      </c>
      <c r="P377" s="247">
        <v>0</v>
      </c>
      <c r="Q377" s="247">
        <f>ROUND(E377*P377,2)</f>
        <v>0</v>
      </c>
      <c r="R377" s="247"/>
      <c r="S377" s="247" t="s">
        <v>143</v>
      </c>
      <c r="T377" s="248" t="s">
        <v>143</v>
      </c>
      <c r="U377" s="221">
        <v>6.0000000000000001E-3</v>
      </c>
      <c r="V377" s="221">
        <f>ROUND(E377*U377,2)</f>
        <v>0.14000000000000001</v>
      </c>
      <c r="W377" s="221"/>
      <c r="X377" s="221" t="s">
        <v>525</v>
      </c>
      <c r="Y377" s="211"/>
      <c r="Z377" s="211"/>
      <c r="AA377" s="211"/>
      <c r="AB377" s="211"/>
      <c r="AC377" s="211"/>
      <c r="AD377" s="211"/>
      <c r="AE377" s="211"/>
      <c r="AF377" s="211"/>
      <c r="AG377" s="211" t="s">
        <v>526</v>
      </c>
      <c r="AH377" s="211"/>
      <c r="AI377" s="211"/>
      <c r="AJ377" s="211"/>
      <c r="AK377" s="211"/>
      <c r="AL377" s="211"/>
      <c r="AM377" s="211"/>
      <c r="AN377" s="211"/>
      <c r="AO377" s="211"/>
      <c r="AP377" s="211"/>
      <c r="AQ377" s="211"/>
      <c r="AR377" s="211"/>
      <c r="AS377" s="211"/>
      <c r="AT377" s="211"/>
      <c r="AU377" s="211"/>
      <c r="AV377" s="211"/>
      <c r="AW377" s="211"/>
      <c r="AX377" s="211"/>
      <c r="AY377" s="211"/>
      <c r="AZ377" s="211"/>
      <c r="BA377" s="211"/>
      <c r="BB377" s="211"/>
      <c r="BC377" s="211"/>
      <c r="BD377" s="211"/>
      <c r="BE377" s="211"/>
      <c r="BF377" s="211"/>
      <c r="BG377" s="211"/>
      <c r="BH377" s="211"/>
    </row>
    <row r="378" spans="1:60" outlineLevel="1">
      <c r="A378" s="242">
        <v>89</v>
      </c>
      <c r="B378" s="243" t="s">
        <v>535</v>
      </c>
      <c r="C378" s="256" t="s">
        <v>536</v>
      </c>
      <c r="D378" s="244" t="s">
        <v>152</v>
      </c>
      <c r="E378" s="245">
        <v>23.8462</v>
      </c>
      <c r="F378" s="246"/>
      <c r="G378" s="247">
        <f>ROUND(E378*F378,2)</f>
        <v>0</v>
      </c>
      <c r="H378" s="246"/>
      <c r="I378" s="247">
        <f>ROUND(E378*H378,2)</f>
        <v>0</v>
      </c>
      <c r="J378" s="246"/>
      <c r="K378" s="247">
        <f>ROUND(E378*J378,2)</f>
        <v>0</v>
      </c>
      <c r="L378" s="247">
        <v>21</v>
      </c>
      <c r="M378" s="247">
        <f>G378*(1+L378/100)</f>
        <v>0</v>
      </c>
      <c r="N378" s="247">
        <v>0</v>
      </c>
      <c r="O378" s="247">
        <f>ROUND(E378*N378,2)</f>
        <v>0</v>
      </c>
      <c r="P378" s="247">
        <v>0</v>
      </c>
      <c r="Q378" s="247">
        <f>ROUND(E378*P378,2)</f>
        <v>0</v>
      </c>
      <c r="R378" s="247"/>
      <c r="S378" s="247" t="s">
        <v>143</v>
      </c>
      <c r="T378" s="248" t="s">
        <v>143</v>
      </c>
      <c r="U378" s="221">
        <v>0</v>
      </c>
      <c r="V378" s="221">
        <f>ROUND(E378*U378,2)</f>
        <v>0</v>
      </c>
      <c r="W378" s="221"/>
      <c r="X378" s="221" t="s">
        <v>525</v>
      </c>
      <c r="Y378" s="211"/>
      <c r="Z378" s="211"/>
      <c r="AA378" s="211"/>
      <c r="AB378" s="211"/>
      <c r="AC378" s="211"/>
      <c r="AD378" s="211"/>
      <c r="AE378" s="211"/>
      <c r="AF378" s="211"/>
      <c r="AG378" s="211" t="s">
        <v>526</v>
      </c>
      <c r="AH378" s="211"/>
      <c r="AI378" s="211"/>
      <c r="AJ378" s="211"/>
      <c r="AK378" s="211"/>
      <c r="AL378" s="211"/>
      <c r="AM378" s="211"/>
      <c r="AN378" s="211"/>
      <c r="AO378" s="211"/>
      <c r="AP378" s="211"/>
      <c r="AQ378" s="211"/>
      <c r="AR378" s="211"/>
      <c r="AS378" s="211"/>
      <c r="AT378" s="211"/>
      <c r="AU378" s="211"/>
      <c r="AV378" s="211"/>
      <c r="AW378" s="211"/>
      <c r="AX378" s="211"/>
      <c r="AY378" s="211"/>
      <c r="AZ378" s="211"/>
      <c r="BA378" s="211"/>
      <c r="BB378" s="211"/>
      <c r="BC378" s="211"/>
      <c r="BD378" s="211"/>
      <c r="BE378" s="211"/>
      <c r="BF378" s="211"/>
      <c r="BG378" s="211"/>
      <c r="BH378" s="211"/>
    </row>
    <row r="379" spans="1:60" ht="13">
      <c r="A379" s="226" t="s">
        <v>137</v>
      </c>
      <c r="B379" s="227" t="s">
        <v>109</v>
      </c>
      <c r="C379" s="251" t="s">
        <v>27</v>
      </c>
      <c r="D379" s="228"/>
      <c r="E379" s="229"/>
      <c r="F379" s="230"/>
      <c r="G379" s="230">
        <f>SUMIF(AG380:AG384,"&lt;&gt;NOR",G380:G384)</f>
        <v>0</v>
      </c>
      <c r="H379" s="230"/>
      <c r="I379" s="230">
        <f>SUM(I380:I384)</f>
        <v>0</v>
      </c>
      <c r="J379" s="230"/>
      <c r="K379" s="230">
        <f>SUM(K380:K384)</f>
        <v>0</v>
      </c>
      <c r="L379" s="230"/>
      <c r="M379" s="230">
        <f>SUM(M380:M384)</f>
        <v>0</v>
      </c>
      <c r="N379" s="230"/>
      <c r="O379" s="230">
        <f>SUM(O380:O384)</f>
        <v>0</v>
      </c>
      <c r="P379" s="230"/>
      <c r="Q379" s="230">
        <f>SUM(Q380:Q384)</f>
        <v>0</v>
      </c>
      <c r="R379" s="230"/>
      <c r="S379" s="230"/>
      <c r="T379" s="231"/>
      <c r="U379" s="225"/>
      <c r="V379" s="225">
        <f>SUM(V380:V384)</f>
        <v>0</v>
      </c>
      <c r="W379" s="225"/>
      <c r="X379" s="225"/>
      <c r="AG379" t="s">
        <v>138</v>
      </c>
    </row>
    <row r="380" spans="1:60" outlineLevel="1">
      <c r="A380" s="242">
        <v>90</v>
      </c>
      <c r="B380" s="243" t="s">
        <v>537</v>
      </c>
      <c r="C380" s="256" t="s">
        <v>538</v>
      </c>
      <c r="D380" s="244" t="s">
        <v>539</v>
      </c>
      <c r="E380" s="245">
        <v>1</v>
      </c>
      <c r="F380" s="246"/>
      <c r="G380" s="247">
        <f>ROUND(E380*F380,2)</f>
        <v>0</v>
      </c>
      <c r="H380" s="246"/>
      <c r="I380" s="247">
        <f>ROUND(E380*H380,2)</f>
        <v>0</v>
      </c>
      <c r="J380" s="246"/>
      <c r="K380" s="247">
        <f>ROUND(E380*J380,2)</f>
        <v>0</v>
      </c>
      <c r="L380" s="247">
        <v>21</v>
      </c>
      <c r="M380" s="247">
        <f>G380*(1+L380/100)</f>
        <v>0</v>
      </c>
      <c r="N380" s="247">
        <v>0</v>
      </c>
      <c r="O380" s="247">
        <f>ROUND(E380*N380,2)</f>
        <v>0</v>
      </c>
      <c r="P380" s="247">
        <v>0</v>
      </c>
      <c r="Q380" s="247">
        <f>ROUND(E380*P380,2)</f>
        <v>0</v>
      </c>
      <c r="R380" s="247"/>
      <c r="S380" s="247" t="s">
        <v>143</v>
      </c>
      <c r="T380" s="248" t="s">
        <v>282</v>
      </c>
      <c r="U380" s="221">
        <v>0</v>
      </c>
      <c r="V380" s="221">
        <f>ROUND(E380*U380,2)</f>
        <v>0</v>
      </c>
      <c r="W380" s="221"/>
      <c r="X380" s="221" t="s">
        <v>540</v>
      </c>
      <c r="Y380" s="211"/>
      <c r="Z380" s="211"/>
      <c r="AA380" s="211"/>
      <c r="AB380" s="211"/>
      <c r="AC380" s="211"/>
      <c r="AD380" s="211"/>
      <c r="AE380" s="211"/>
      <c r="AF380" s="211"/>
      <c r="AG380" s="211" t="s">
        <v>541</v>
      </c>
      <c r="AH380" s="211"/>
      <c r="AI380" s="211"/>
      <c r="AJ380" s="211"/>
      <c r="AK380" s="211"/>
      <c r="AL380" s="211"/>
      <c r="AM380" s="211"/>
      <c r="AN380" s="211"/>
      <c r="AO380" s="211"/>
      <c r="AP380" s="211"/>
      <c r="AQ380" s="211"/>
      <c r="AR380" s="211"/>
      <c r="AS380" s="211"/>
      <c r="AT380" s="211"/>
      <c r="AU380" s="211"/>
      <c r="AV380" s="211"/>
      <c r="AW380" s="211"/>
      <c r="AX380" s="211"/>
      <c r="AY380" s="211"/>
      <c r="AZ380" s="211"/>
      <c r="BA380" s="211"/>
      <c r="BB380" s="211"/>
      <c r="BC380" s="211"/>
      <c r="BD380" s="211"/>
      <c r="BE380" s="211"/>
      <c r="BF380" s="211"/>
      <c r="BG380" s="211"/>
      <c r="BH380" s="211"/>
    </row>
    <row r="381" spans="1:60" outlineLevel="1">
      <c r="A381" s="242">
        <v>91</v>
      </c>
      <c r="B381" s="243" t="s">
        <v>542</v>
      </c>
      <c r="C381" s="256" t="s">
        <v>543</v>
      </c>
      <c r="D381" s="244" t="s">
        <v>539</v>
      </c>
      <c r="E381" s="245">
        <v>1</v>
      </c>
      <c r="F381" s="246"/>
      <c r="G381" s="247">
        <f>ROUND(E381*F381,2)</f>
        <v>0</v>
      </c>
      <c r="H381" s="246"/>
      <c r="I381" s="247">
        <f>ROUND(E381*H381,2)</f>
        <v>0</v>
      </c>
      <c r="J381" s="246"/>
      <c r="K381" s="247">
        <f>ROUND(E381*J381,2)</f>
        <v>0</v>
      </c>
      <c r="L381" s="247">
        <v>21</v>
      </c>
      <c r="M381" s="247">
        <f>G381*(1+L381/100)</f>
        <v>0</v>
      </c>
      <c r="N381" s="247">
        <v>0</v>
      </c>
      <c r="O381" s="247">
        <f>ROUND(E381*N381,2)</f>
        <v>0</v>
      </c>
      <c r="P381" s="247">
        <v>0</v>
      </c>
      <c r="Q381" s="247">
        <f>ROUND(E381*P381,2)</f>
        <v>0</v>
      </c>
      <c r="R381" s="247"/>
      <c r="S381" s="247" t="s">
        <v>143</v>
      </c>
      <c r="T381" s="248" t="s">
        <v>282</v>
      </c>
      <c r="U381" s="221">
        <v>0</v>
      </c>
      <c r="V381" s="221">
        <f>ROUND(E381*U381,2)</f>
        <v>0</v>
      </c>
      <c r="W381" s="221"/>
      <c r="X381" s="221" t="s">
        <v>540</v>
      </c>
      <c r="Y381" s="211"/>
      <c r="Z381" s="211"/>
      <c r="AA381" s="211"/>
      <c r="AB381" s="211"/>
      <c r="AC381" s="211"/>
      <c r="AD381" s="211"/>
      <c r="AE381" s="211"/>
      <c r="AF381" s="211"/>
      <c r="AG381" s="211" t="s">
        <v>544</v>
      </c>
      <c r="AH381" s="211"/>
      <c r="AI381" s="211"/>
      <c r="AJ381" s="211"/>
      <c r="AK381" s="211"/>
      <c r="AL381" s="211"/>
      <c r="AM381" s="211"/>
      <c r="AN381" s="211"/>
      <c r="AO381" s="211"/>
      <c r="AP381" s="211"/>
      <c r="AQ381" s="211"/>
      <c r="AR381" s="211"/>
      <c r="AS381" s="211"/>
      <c r="AT381" s="211"/>
      <c r="AU381" s="211"/>
      <c r="AV381" s="211"/>
      <c r="AW381" s="211"/>
      <c r="AX381" s="211"/>
      <c r="AY381" s="211"/>
      <c r="AZ381" s="211"/>
      <c r="BA381" s="211"/>
      <c r="BB381" s="211"/>
      <c r="BC381" s="211"/>
      <c r="BD381" s="211"/>
      <c r="BE381" s="211"/>
      <c r="BF381" s="211"/>
      <c r="BG381" s="211"/>
      <c r="BH381" s="211"/>
    </row>
    <row r="382" spans="1:60" outlineLevel="1">
      <c r="A382" s="232">
        <v>92</v>
      </c>
      <c r="B382" s="233" t="s">
        <v>545</v>
      </c>
      <c r="C382" s="252" t="s">
        <v>546</v>
      </c>
      <c r="D382" s="234" t="s">
        <v>539</v>
      </c>
      <c r="E382" s="235">
        <v>1</v>
      </c>
      <c r="F382" s="236"/>
      <c r="G382" s="237">
        <f>ROUND(E382*F382,2)</f>
        <v>0</v>
      </c>
      <c r="H382" s="236"/>
      <c r="I382" s="237">
        <f>ROUND(E382*H382,2)</f>
        <v>0</v>
      </c>
      <c r="J382" s="236"/>
      <c r="K382" s="237">
        <f>ROUND(E382*J382,2)</f>
        <v>0</v>
      </c>
      <c r="L382" s="237">
        <v>21</v>
      </c>
      <c r="M382" s="237">
        <f>G382*(1+L382/100)</f>
        <v>0</v>
      </c>
      <c r="N382" s="237">
        <v>0</v>
      </c>
      <c r="O382" s="237">
        <f>ROUND(E382*N382,2)</f>
        <v>0</v>
      </c>
      <c r="P382" s="237">
        <v>0</v>
      </c>
      <c r="Q382" s="237">
        <f>ROUND(E382*P382,2)</f>
        <v>0</v>
      </c>
      <c r="R382" s="237"/>
      <c r="S382" s="237" t="s">
        <v>143</v>
      </c>
      <c r="T382" s="238" t="s">
        <v>282</v>
      </c>
      <c r="U382" s="221">
        <v>0</v>
      </c>
      <c r="V382" s="221">
        <f>ROUND(E382*U382,2)</f>
        <v>0</v>
      </c>
      <c r="W382" s="221"/>
      <c r="X382" s="221" t="s">
        <v>540</v>
      </c>
      <c r="Y382" s="211"/>
      <c r="Z382" s="211"/>
      <c r="AA382" s="211"/>
      <c r="AB382" s="211"/>
      <c r="AC382" s="211"/>
      <c r="AD382" s="211"/>
      <c r="AE382" s="211"/>
      <c r="AF382" s="211"/>
      <c r="AG382" s="211" t="s">
        <v>544</v>
      </c>
      <c r="AH382" s="211"/>
      <c r="AI382" s="211"/>
      <c r="AJ382" s="211"/>
      <c r="AK382" s="211"/>
      <c r="AL382" s="211"/>
      <c r="AM382" s="211"/>
      <c r="AN382" s="211"/>
      <c r="AO382" s="211"/>
      <c r="AP382" s="211"/>
      <c r="AQ382" s="211"/>
      <c r="AR382" s="211"/>
      <c r="AS382" s="211"/>
      <c r="AT382" s="211"/>
      <c r="AU382" s="211"/>
      <c r="AV382" s="211"/>
      <c r="AW382" s="211"/>
      <c r="AX382" s="211"/>
      <c r="AY382" s="211"/>
      <c r="AZ382" s="211"/>
      <c r="BA382" s="211"/>
      <c r="BB382" s="211"/>
      <c r="BC382" s="211"/>
      <c r="BD382" s="211"/>
      <c r="BE382" s="211"/>
      <c r="BF382" s="211"/>
      <c r="BG382" s="211"/>
      <c r="BH382" s="211"/>
    </row>
    <row r="383" spans="1:60" ht="20.5" outlineLevel="1">
      <c r="A383" s="218"/>
      <c r="B383" s="219"/>
      <c r="C383" s="255" t="s">
        <v>547</v>
      </c>
      <c r="D383" s="240"/>
      <c r="E383" s="240"/>
      <c r="F383" s="240"/>
      <c r="G383" s="240"/>
      <c r="H383" s="221"/>
      <c r="I383" s="221"/>
      <c r="J383" s="221"/>
      <c r="K383" s="221"/>
      <c r="L383" s="221"/>
      <c r="M383" s="221"/>
      <c r="N383" s="221"/>
      <c r="O383" s="221"/>
      <c r="P383" s="221"/>
      <c r="Q383" s="221"/>
      <c r="R383" s="221"/>
      <c r="S383" s="221"/>
      <c r="T383" s="221"/>
      <c r="U383" s="221"/>
      <c r="V383" s="221"/>
      <c r="W383" s="221"/>
      <c r="X383" s="221"/>
      <c r="Y383" s="211"/>
      <c r="Z383" s="211"/>
      <c r="AA383" s="211"/>
      <c r="AB383" s="211"/>
      <c r="AC383" s="211"/>
      <c r="AD383" s="211"/>
      <c r="AE383" s="211"/>
      <c r="AF383" s="211"/>
      <c r="AG383" s="211" t="s">
        <v>160</v>
      </c>
      <c r="AH383" s="211"/>
      <c r="AI383" s="211"/>
      <c r="AJ383" s="211"/>
      <c r="AK383" s="211"/>
      <c r="AL383" s="211"/>
      <c r="AM383" s="211"/>
      <c r="AN383" s="211"/>
      <c r="AO383" s="211"/>
      <c r="AP383" s="211"/>
      <c r="AQ383" s="211"/>
      <c r="AR383" s="211"/>
      <c r="AS383" s="211"/>
      <c r="AT383" s="211"/>
      <c r="AU383" s="211"/>
      <c r="AV383" s="211"/>
      <c r="AW383" s="211"/>
      <c r="AX383" s="211"/>
      <c r="AY383" s="211"/>
      <c r="AZ383" s="211"/>
      <c r="BA383" s="241" t="str">
        <f>C383</f>
        <v>Náklady na ztížené provádění stavebních prací v neobvyklém a práci ztěžujícím prostředí, jako např. ve zdraví škodlivém prostředí, práce pod vodou či v podzemí.</v>
      </c>
      <c r="BB383" s="211"/>
      <c r="BC383" s="211"/>
      <c r="BD383" s="211"/>
      <c r="BE383" s="211"/>
      <c r="BF383" s="211"/>
      <c r="BG383" s="211"/>
      <c r="BH383" s="211"/>
    </row>
    <row r="384" spans="1:60" outlineLevel="1">
      <c r="A384" s="232">
        <v>93</v>
      </c>
      <c r="B384" s="233" t="s">
        <v>548</v>
      </c>
      <c r="C384" s="252" t="s">
        <v>549</v>
      </c>
      <c r="D384" s="234" t="s">
        <v>539</v>
      </c>
      <c r="E384" s="235">
        <v>1</v>
      </c>
      <c r="F384" s="236"/>
      <c r="G384" s="237">
        <f>ROUND(E384*F384,2)</f>
        <v>0</v>
      </c>
      <c r="H384" s="236"/>
      <c r="I384" s="237">
        <f>ROUND(E384*H384,2)</f>
        <v>0</v>
      </c>
      <c r="J384" s="236"/>
      <c r="K384" s="237">
        <f>ROUND(E384*J384,2)</f>
        <v>0</v>
      </c>
      <c r="L384" s="237">
        <v>21</v>
      </c>
      <c r="M384" s="237">
        <f>G384*(1+L384/100)</f>
        <v>0</v>
      </c>
      <c r="N384" s="237">
        <v>0</v>
      </c>
      <c r="O384" s="237">
        <f>ROUND(E384*N384,2)</f>
        <v>0</v>
      </c>
      <c r="P384" s="237">
        <v>0</v>
      </c>
      <c r="Q384" s="237">
        <f>ROUND(E384*P384,2)</f>
        <v>0</v>
      </c>
      <c r="R384" s="237"/>
      <c r="S384" s="237" t="s">
        <v>143</v>
      </c>
      <c r="T384" s="238" t="s">
        <v>282</v>
      </c>
      <c r="U384" s="221">
        <v>0</v>
      </c>
      <c r="V384" s="221">
        <f>ROUND(E384*U384,2)</f>
        <v>0</v>
      </c>
      <c r="W384" s="221"/>
      <c r="X384" s="221" t="s">
        <v>540</v>
      </c>
      <c r="Y384" s="211"/>
      <c r="Z384" s="211"/>
      <c r="AA384" s="211"/>
      <c r="AB384" s="211"/>
      <c r="AC384" s="211"/>
      <c r="AD384" s="211"/>
      <c r="AE384" s="211"/>
      <c r="AF384" s="211"/>
      <c r="AG384" s="211" t="s">
        <v>541</v>
      </c>
      <c r="AH384" s="211"/>
      <c r="AI384" s="211"/>
      <c r="AJ384" s="211"/>
      <c r="AK384" s="211"/>
      <c r="AL384" s="211"/>
      <c r="AM384" s="211"/>
      <c r="AN384" s="211"/>
      <c r="AO384" s="211"/>
      <c r="AP384" s="211"/>
      <c r="AQ384" s="211"/>
      <c r="AR384" s="211"/>
      <c r="AS384" s="211"/>
      <c r="AT384" s="211"/>
      <c r="AU384" s="211"/>
      <c r="AV384" s="211"/>
      <c r="AW384" s="211"/>
      <c r="AX384" s="211"/>
      <c r="AY384" s="211"/>
      <c r="AZ384" s="211"/>
      <c r="BA384" s="211"/>
      <c r="BB384" s="211"/>
      <c r="BC384" s="211"/>
      <c r="BD384" s="211"/>
      <c r="BE384" s="211"/>
      <c r="BF384" s="211"/>
      <c r="BG384" s="211"/>
      <c r="BH384" s="211"/>
    </row>
    <row r="385" spans="1:33">
      <c r="A385" s="3"/>
      <c r="B385" s="4"/>
      <c r="C385" s="258"/>
      <c r="D385" s="6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AE385">
        <v>15</v>
      </c>
      <c r="AF385">
        <v>21</v>
      </c>
      <c r="AG385" t="s">
        <v>124</v>
      </c>
    </row>
    <row r="386" spans="1:33" ht="13">
      <c r="A386" s="214"/>
      <c r="B386" s="215" t="s">
        <v>29</v>
      </c>
      <c r="C386" s="259"/>
      <c r="D386" s="216"/>
      <c r="E386" s="217"/>
      <c r="F386" s="217"/>
      <c r="G386" s="250">
        <f>G8+G15+G38+G89+G101+G117+G121+G125+G189+G191+G212+G214+G250+G253+G257+G293+G329+G337+G368+G370+G372+G379</f>
        <v>0</v>
      </c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AE386">
        <f>SUMIF(L7:L384,AE385,G7:G384)</f>
        <v>0</v>
      </c>
      <c r="AF386">
        <f>SUMIF(L7:L384,AF385,G7:G384)</f>
        <v>0</v>
      </c>
      <c r="AG386" t="s">
        <v>550</v>
      </c>
    </row>
    <row r="387" spans="1:33">
      <c r="C387" s="260"/>
      <c r="D387" s="10"/>
      <c r="AG387" t="s">
        <v>551</v>
      </c>
    </row>
    <row r="388" spans="1:33">
      <c r="D388" s="10"/>
    </row>
    <row r="389" spans="1:33">
      <c r="D389" s="10"/>
    </row>
    <row r="390" spans="1:33">
      <c r="D390" s="10"/>
    </row>
    <row r="391" spans="1:33">
      <c r="D391" s="10"/>
    </row>
    <row r="392" spans="1:33">
      <c r="D392" s="10"/>
    </row>
    <row r="393" spans="1:33">
      <c r="D393" s="10"/>
    </row>
    <row r="394" spans="1:33">
      <c r="D394" s="10"/>
    </row>
    <row r="395" spans="1:33">
      <c r="D395" s="10"/>
    </row>
    <row r="396" spans="1:33">
      <c r="D396" s="10"/>
    </row>
    <row r="397" spans="1:33">
      <c r="D397" s="10"/>
    </row>
    <row r="398" spans="1:33">
      <c r="D398" s="10"/>
    </row>
    <row r="399" spans="1:33">
      <c r="D399" s="10"/>
    </row>
    <row r="400" spans="1:33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18B" sheet="1"/>
  <mergeCells count="25">
    <mergeCell ref="C383:G383"/>
    <mergeCell ref="C127:G127"/>
    <mergeCell ref="C131:G131"/>
    <mergeCell ref="C136:G136"/>
    <mergeCell ref="C139:G139"/>
    <mergeCell ref="C163:G163"/>
    <mergeCell ref="C276:G276"/>
    <mergeCell ref="C47:G47"/>
    <mergeCell ref="C51:G51"/>
    <mergeCell ref="C91:G91"/>
    <mergeCell ref="C95:G95"/>
    <mergeCell ref="C103:G103"/>
    <mergeCell ref="C123:G123"/>
    <mergeCell ref="C17:G17"/>
    <mergeCell ref="C20:G20"/>
    <mergeCell ref="C23:G23"/>
    <mergeCell ref="C26:G26"/>
    <mergeCell ref="C29:G29"/>
    <mergeCell ref="C40:G4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/>
  <cols>
    <col min="1" max="1" width="3.36328125" customWidth="1"/>
    <col min="2" max="2" width="12.453125" style="176" customWidth="1"/>
    <col min="3" max="3" width="63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>
      <c r="A1" s="196" t="s">
        <v>111</v>
      </c>
      <c r="B1" s="196"/>
      <c r="C1" s="196"/>
      <c r="D1" s="196"/>
      <c r="E1" s="196"/>
      <c r="F1" s="196"/>
      <c r="G1" s="196"/>
      <c r="AG1" t="s">
        <v>112</v>
      </c>
    </row>
    <row r="2" spans="1:60" ht="25" customHeight="1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113</v>
      </c>
    </row>
    <row r="3" spans="1:60" ht="25" customHeight="1">
      <c r="A3" s="197" t="s">
        <v>8</v>
      </c>
      <c r="B3" s="49" t="s">
        <v>55</v>
      </c>
      <c r="C3" s="200" t="s">
        <v>56</v>
      </c>
      <c r="D3" s="198"/>
      <c r="E3" s="198"/>
      <c r="F3" s="198"/>
      <c r="G3" s="199"/>
      <c r="AC3" s="176" t="s">
        <v>113</v>
      </c>
      <c r="AG3" t="s">
        <v>114</v>
      </c>
    </row>
    <row r="4" spans="1:60" ht="25" customHeight="1">
      <c r="A4" s="201" t="s">
        <v>9</v>
      </c>
      <c r="B4" s="202" t="s">
        <v>58</v>
      </c>
      <c r="C4" s="203" t="s">
        <v>59</v>
      </c>
      <c r="D4" s="204"/>
      <c r="E4" s="204"/>
      <c r="F4" s="204"/>
      <c r="G4" s="205"/>
      <c r="AG4" t="s">
        <v>115</v>
      </c>
    </row>
    <row r="5" spans="1:60">
      <c r="D5" s="10"/>
    </row>
    <row r="6" spans="1:60" ht="37.5">
      <c r="A6" s="207" t="s">
        <v>116</v>
      </c>
      <c r="B6" s="209" t="s">
        <v>117</v>
      </c>
      <c r="C6" s="209" t="s">
        <v>118</v>
      </c>
      <c r="D6" s="208" t="s">
        <v>119</v>
      </c>
      <c r="E6" s="207" t="s">
        <v>120</v>
      </c>
      <c r="F6" s="206" t="s">
        <v>121</v>
      </c>
      <c r="G6" s="207" t="s">
        <v>29</v>
      </c>
      <c r="H6" s="210" t="s">
        <v>30</v>
      </c>
      <c r="I6" s="210" t="s">
        <v>122</v>
      </c>
      <c r="J6" s="210" t="s">
        <v>31</v>
      </c>
      <c r="K6" s="210" t="s">
        <v>123</v>
      </c>
      <c r="L6" s="210" t="s">
        <v>124</v>
      </c>
      <c r="M6" s="210" t="s">
        <v>125</v>
      </c>
      <c r="N6" s="210" t="s">
        <v>126</v>
      </c>
      <c r="O6" s="210" t="s">
        <v>127</v>
      </c>
      <c r="P6" s="210" t="s">
        <v>128</v>
      </c>
      <c r="Q6" s="210" t="s">
        <v>129</v>
      </c>
      <c r="R6" s="210" t="s">
        <v>130</v>
      </c>
      <c r="S6" s="210" t="s">
        <v>131</v>
      </c>
      <c r="T6" s="210" t="s">
        <v>132</v>
      </c>
      <c r="U6" s="210" t="s">
        <v>133</v>
      </c>
      <c r="V6" s="210" t="s">
        <v>134</v>
      </c>
      <c r="W6" s="210" t="s">
        <v>135</v>
      </c>
      <c r="X6" s="210" t="s">
        <v>136</v>
      </c>
    </row>
    <row r="7" spans="1:60" hidden="1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ht="13">
      <c r="A8" s="226" t="s">
        <v>137</v>
      </c>
      <c r="B8" s="227" t="s">
        <v>68</v>
      </c>
      <c r="C8" s="251" t="s">
        <v>69</v>
      </c>
      <c r="D8" s="228"/>
      <c r="E8" s="229"/>
      <c r="F8" s="230"/>
      <c r="G8" s="230">
        <f>SUMIF(AG9:AG31,"&lt;&gt;NOR",G9:G31)</f>
        <v>0</v>
      </c>
      <c r="H8" s="230"/>
      <c r="I8" s="230">
        <f>SUM(I9:I31)</f>
        <v>0</v>
      </c>
      <c r="J8" s="230"/>
      <c r="K8" s="230">
        <f>SUM(K9:K31)</f>
        <v>0</v>
      </c>
      <c r="L8" s="230"/>
      <c r="M8" s="230">
        <f>SUM(M9:M31)</f>
        <v>0</v>
      </c>
      <c r="N8" s="230"/>
      <c r="O8" s="230">
        <f>SUM(O9:O31)</f>
        <v>3.63</v>
      </c>
      <c r="P8" s="230"/>
      <c r="Q8" s="230">
        <f>SUM(Q9:Q31)</f>
        <v>0</v>
      </c>
      <c r="R8" s="230"/>
      <c r="S8" s="230"/>
      <c r="T8" s="231"/>
      <c r="U8" s="225"/>
      <c r="V8" s="225">
        <f>SUM(V9:V31)</f>
        <v>39.049999999999997</v>
      </c>
      <c r="W8" s="225"/>
      <c r="X8" s="225"/>
      <c r="AG8" t="s">
        <v>138</v>
      </c>
    </row>
    <row r="9" spans="1:60" outlineLevel="1">
      <c r="A9" s="232">
        <v>1</v>
      </c>
      <c r="B9" s="233" t="s">
        <v>155</v>
      </c>
      <c r="C9" s="252" t="s">
        <v>156</v>
      </c>
      <c r="D9" s="234" t="s">
        <v>157</v>
      </c>
      <c r="E9" s="235">
        <v>6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2.2880000000000001E-2</v>
      </c>
      <c r="O9" s="237">
        <f>ROUND(E9*N9,2)</f>
        <v>0.14000000000000001</v>
      </c>
      <c r="P9" s="237">
        <v>0</v>
      </c>
      <c r="Q9" s="237">
        <f>ROUND(E9*P9,2)</f>
        <v>0</v>
      </c>
      <c r="R9" s="237" t="s">
        <v>158</v>
      </c>
      <c r="S9" s="237" t="s">
        <v>143</v>
      </c>
      <c r="T9" s="238" t="s">
        <v>143</v>
      </c>
      <c r="U9" s="221">
        <v>0.3175</v>
      </c>
      <c r="V9" s="221">
        <f>ROUND(E9*U9,2)</f>
        <v>1.91</v>
      </c>
      <c r="W9" s="221"/>
      <c r="X9" s="221" t="s">
        <v>144</v>
      </c>
      <c r="Y9" s="211"/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8"/>
      <c r="B10" s="219"/>
      <c r="C10" s="255" t="s">
        <v>159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160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>
      <c r="A11" s="218"/>
      <c r="B11" s="219"/>
      <c r="C11" s="254" t="s">
        <v>161</v>
      </c>
      <c r="D11" s="223"/>
      <c r="E11" s="224">
        <v>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149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" outlineLevel="1">
      <c r="A12" s="232">
        <v>2</v>
      </c>
      <c r="B12" s="233" t="s">
        <v>162</v>
      </c>
      <c r="C12" s="252" t="s">
        <v>163</v>
      </c>
      <c r="D12" s="234" t="s">
        <v>164</v>
      </c>
      <c r="E12" s="235">
        <v>1.1719999999999999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2.5420000000000002E-2</v>
      </c>
      <c r="O12" s="237">
        <f>ROUND(E12*N12,2)</f>
        <v>0.03</v>
      </c>
      <c r="P12" s="237">
        <v>0</v>
      </c>
      <c r="Q12" s="237">
        <f>ROUND(E12*P12,2)</f>
        <v>0</v>
      </c>
      <c r="R12" s="237" t="s">
        <v>158</v>
      </c>
      <c r="S12" s="237" t="s">
        <v>143</v>
      </c>
      <c r="T12" s="238" t="s">
        <v>143</v>
      </c>
      <c r="U12" s="221">
        <v>1.23</v>
      </c>
      <c r="V12" s="221">
        <f>ROUND(E12*U12,2)</f>
        <v>1.44</v>
      </c>
      <c r="W12" s="221"/>
      <c r="X12" s="221" t="s">
        <v>144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145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>
      <c r="A13" s="218"/>
      <c r="B13" s="219"/>
      <c r="C13" s="253" t="s">
        <v>165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147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41" t="str">
        <f>C13</f>
        <v>zřízení nosné konstrukce příčky, vložení tepelné izolace tl. do 5 cm, montáž desek, tmelení spár Q2 a úprava rohů. Včetně dodávek materiálu.</v>
      </c>
      <c r="BB13" s="211"/>
      <c r="BC13" s="211"/>
      <c r="BD13" s="211"/>
      <c r="BE13" s="211"/>
      <c r="BF13" s="211"/>
      <c r="BG13" s="211"/>
      <c r="BH13" s="211"/>
    </row>
    <row r="14" spans="1:60" outlineLevel="1">
      <c r="A14" s="218"/>
      <c r="B14" s="219"/>
      <c r="C14" s="254" t="s">
        <v>166</v>
      </c>
      <c r="D14" s="223"/>
      <c r="E14" s="224">
        <v>1.1719999999999999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149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>
      <c r="A15" s="232">
        <v>3</v>
      </c>
      <c r="B15" s="233" t="s">
        <v>167</v>
      </c>
      <c r="C15" s="252" t="s">
        <v>168</v>
      </c>
      <c r="D15" s="234" t="s">
        <v>164</v>
      </c>
      <c r="E15" s="235">
        <v>7.5460000000000003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0.11219</v>
      </c>
      <c r="O15" s="237">
        <f>ROUND(E15*N15,2)</f>
        <v>0.85</v>
      </c>
      <c r="P15" s="237">
        <v>0</v>
      </c>
      <c r="Q15" s="237">
        <f>ROUND(E15*P15,2)</f>
        <v>0</v>
      </c>
      <c r="R15" s="237" t="s">
        <v>158</v>
      </c>
      <c r="S15" s="237" t="s">
        <v>143</v>
      </c>
      <c r="T15" s="238" t="s">
        <v>143</v>
      </c>
      <c r="U15" s="221">
        <v>0.55000000000000004</v>
      </c>
      <c r="V15" s="221">
        <f>ROUND(E15*U15,2)</f>
        <v>4.1500000000000004</v>
      </c>
      <c r="W15" s="221"/>
      <c r="X15" s="221" t="s">
        <v>144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145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18"/>
      <c r="B16" s="219"/>
      <c r="C16" s="253" t="s">
        <v>169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147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18"/>
      <c r="B17" s="219"/>
      <c r="C17" s="254" t="s">
        <v>170</v>
      </c>
      <c r="D17" s="223"/>
      <c r="E17" s="224">
        <v>7.5460000000000003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149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>
      <c r="A18" s="232">
        <v>4</v>
      </c>
      <c r="B18" s="233" t="s">
        <v>171</v>
      </c>
      <c r="C18" s="252" t="s">
        <v>172</v>
      </c>
      <c r="D18" s="234" t="s">
        <v>164</v>
      </c>
      <c r="E18" s="235">
        <v>1.6125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37">
        <v>0.12182999999999999</v>
      </c>
      <c r="O18" s="237">
        <f>ROUND(E18*N18,2)</f>
        <v>0.2</v>
      </c>
      <c r="P18" s="237">
        <v>0</v>
      </c>
      <c r="Q18" s="237">
        <f>ROUND(E18*P18,2)</f>
        <v>0</v>
      </c>
      <c r="R18" s="237" t="s">
        <v>158</v>
      </c>
      <c r="S18" s="237" t="s">
        <v>143</v>
      </c>
      <c r="T18" s="238" t="s">
        <v>143</v>
      </c>
      <c r="U18" s="221">
        <v>0.67</v>
      </c>
      <c r="V18" s="221">
        <f>ROUND(E18*U18,2)</f>
        <v>1.08</v>
      </c>
      <c r="W18" s="221"/>
      <c r="X18" s="221" t="s">
        <v>144</v>
      </c>
      <c r="Y18" s="211"/>
      <c r="Z18" s="211"/>
      <c r="AA18" s="211"/>
      <c r="AB18" s="211"/>
      <c r="AC18" s="211"/>
      <c r="AD18" s="211"/>
      <c r="AE18" s="211"/>
      <c r="AF18" s="211"/>
      <c r="AG18" s="211" t="s">
        <v>145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>
      <c r="A19" s="218"/>
      <c r="B19" s="219"/>
      <c r="C19" s="253" t="s">
        <v>173</v>
      </c>
      <c r="D19" s="239"/>
      <c r="E19" s="239"/>
      <c r="F19" s="239"/>
      <c r="G19" s="239"/>
      <c r="H19" s="221"/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11"/>
      <c r="Z19" s="211"/>
      <c r="AA19" s="211"/>
      <c r="AB19" s="211"/>
      <c r="AC19" s="211"/>
      <c r="AD19" s="211"/>
      <c r="AE19" s="211"/>
      <c r="AF19" s="211"/>
      <c r="AG19" s="211" t="s">
        <v>147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>
      <c r="A20" s="218"/>
      <c r="B20" s="219"/>
      <c r="C20" s="254" t="s">
        <v>174</v>
      </c>
      <c r="D20" s="223"/>
      <c r="E20" s="224">
        <v>1.6125</v>
      </c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149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>
      <c r="A21" s="232">
        <v>5</v>
      </c>
      <c r="B21" s="233" t="s">
        <v>175</v>
      </c>
      <c r="C21" s="252" t="s">
        <v>176</v>
      </c>
      <c r="D21" s="234" t="s">
        <v>164</v>
      </c>
      <c r="E21" s="235">
        <v>5.4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7">
        <v>0.15931000000000001</v>
      </c>
      <c r="O21" s="237">
        <f>ROUND(E21*N21,2)</f>
        <v>0.86</v>
      </c>
      <c r="P21" s="237">
        <v>0</v>
      </c>
      <c r="Q21" s="237">
        <f>ROUND(E21*P21,2)</f>
        <v>0</v>
      </c>
      <c r="R21" s="237" t="s">
        <v>158</v>
      </c>
      <c r="S21" s="237" t="s">
        <v>143</v>
      </c>
      <c r="T21" s="238" t="s">
        <v>143</v>
      </c>
      <c r="U21" s="221">
        <v>0.7</v>
      </c>
      <c r="V21" s="221">
        <f>ROUND(E21*U21,2)</f>
        <v>3.78</v>
      </c>
      <c r="W21" s="221"/>
      <c r="X21" s="221" t="s">
        <v>144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145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18"/>
      <c r="B22" s="219"/>
      <c r="C22" s="253" t="s">
        <v>173</v>
      </c>
      <c r="D22" s="239"/>
      <c r="E22" s="239"/>
      <c r="F22" s="239"/>
      <c r="G22" s="239"/>
      <c r="H22" s="22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11"/>
      <c r="Z22" s="211"/>
      <c r="AA22" s="211"/>
      <c r="AB22" s="211"/>
      <c r="AC22" s="211"/>
      <c r="AD22" s="211"/>
      <c r="AE22" s="211"/>
      <c r="AF22" s="211"/>
      <c r="AG22" s="211" t="s">
        <v>147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18"/>
      <c r="B23" s="219"/>
      <c r="C23" s="254" t="s">
        <v>552</v>
      </c>
      <c r="D23" s="223"/>
      <c r="E23" s="224">
        <v>3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149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18"/>
      <c r="B24" s="219"/>
      <c r="C24" s="254" t="s">
        <v>177</v>
      </c>
      <c r="D24" s="223"/>
      <c r="E24" s="224">
        <v>2.4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149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32">
        <v>6</v>
      </c>
      <c r="B25" s="233" t="s">
        <v>178</v>
      </c>
      <c r="C25" s="252" t="s">
        <v>179</v>
      </c>
      <c r="D25" s="234" t="s">
        <v>164</v>
      </c>
      <c r="E25" s="235">
        <v>19.375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7.4709999999999999E-2</v>
      </c>
      <c r="O25" s="237">
        <f>ROUND(E25*N25,2)</f>
        <v>1.45</v>
      </c>
      <c r="P25" s="237">
        <v>0</v>
      </c>
      <c r="Q25" s="237">
        <f>ROUND(E25*P25,2)</f>
        <v>0</v>
      </c>
      <c r="R25" s="237"/>
      <c r="S25" s="237" t="s">
        <v>143</v>
      </c>
      <c r="T25" s="238" t="s">
        <v>143</v>
      </c>
      <c r="U25" s="221">
        <v>0.53</v>
      </c>
      <c r="V25" s="221">
        <f>ROUND(E25*U25,2)</f>
        <v>10.27</v>
      </c>
      <c r="W25" s="221"/>
      <c r="X25" s="221" t="s">
        <v>144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180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>
      <c r="A26" s="218"/>
      <c r="B26" s="219"/>
      <c r="C26" s="254" t="s">
        <v>181</v>
      </c>
      <c r="D26" s="223"/>
      <c r="E26" s="224">
        <v>27.774999999999999</v>
      </c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149</v>
      </c>
      <c r="AH26" s="211">
        <v>0</v>
      </c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18"/>
      <c r="B27" s="219"/>
      <c r="C27" s="254" t="s">
        <v>182</v>
      </c>
      <c r="D27" s="223"/>
      <c r="E27" s="224">
        <v>-8.4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149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>
      <c r="A28" s="232">
        <v>7</v>
      </c>
      <c r="B28" s="233" t="s">
        <v>183</v>
      </c>
      <c r="C28" s="252" t="s">
        <v>184</v>
      </c>
      <c r="D28" s="234" t="s">
        <v>185</v>
      </c>
      <c r="E28" s="235">
        <v>6.1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1.1560000000000001E-2</v>
      </c>
      <c r="O28" s="237">
        <f>ROUND(E28*N28,2)</f>
        <v>7.0000000000000007E-2</v>
      </c>
      <c r="P28" s="237">
        <v>0</v>
      </c>
      <c r="Q28" s="237">
        <f>ROUND(E28*P28,2)</f>
        <v>0</v>
      </c>
      <c r="R28" s="237"/>
      <c r="S28" s="237" t="s">
        <v>143</v>
      </c>
      <c r="T28" s="238" t="s">
        <v>143</v>
      </c>
      <c r="U28" s="221">
        <v>1.66</v>
      </c>
      <c r="V28" s="221">
        <f>ROUND(E28*U28,2)</f>
        <v>10.130000000000001</v>
      </c>
      <c r="W28" s="221"/>
      <c r="X28" s="221" t="s">
        <v>144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180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>
      <c r="A29" s="218"/>
      <c r="B29" s="219"/>
      <c r="C29" s="254" t="s">
        <v>186</v>
      </c>
      <c r="D29" s="223"/>
      <c r="E29" s="224">
        <v>6.1</v>
      </c>
      <c r="F29" s="221"/>
      <c r="G29" s="221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149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>
      <c r="A30" s="232">
        <v>8</v>
      </c>
      <c r="B30" s="233" t="s">
        <v>187</v>
      </c>
      <c r="C30" s="252" t="s">
        <v>188</v>
      </c>
      <c r="D30" s="234" t="s">
        <v>185</v>
      </c>
      <c r="E30" s="235">
        <v>28.6</v>
      </c>
      <c r="F30" s="236"/>
      <c r="G30" s="237">
        <f>ROUND(E30*F30,2)</f>
        <v>0</v>
      </c>
      <c r="H30" s="236"/>
      <c r="I30" s="237">
        <f>ROUND(E30*H30,2)</f>
        <v>0</v>
      </c>
      <c r="J30" s="236"/>
      <c r="K30" s="237">
        <f>ROUND(E30*J30,2)</f>
        <v>0</v>
      </c>
      <c r="L30" s="237">
        <v>21</v>
      </c>
      <c r="M30" s="237">
        <f>G30*(1+L30/100)</f>
        <v>0</v>
      </c>
      <c r="N30" s="237">
        <v>1.0200000000000001E-3</v>
      </c>
      <c r="O30" s="237">
        <f>ROUND(E30*N30,2)</f>
        <v>0.03</v>
      </c>
      <c r="P30" s="237">
        <v>0</v>
      </c>
      <c r="Q30" s="237">
        <f>ROUND(E30*P30,2)</f>
        <v>0</v>
      </c>
      <c r="R30" s="237"/>
      <c r="S30" s="237" t="s">
        <v>143</v>
      </c>
      <c r="T30" s="238" t="s">
        <v>143</v>
      </c>
      <c r="U30" s="221">
        <v>0.22</v>
      </c>
      <c r="V30" s="221">
        <f>ROUND(E30*U30,2)</f>
        <v>6.29</v>
      </c>
      <c r="W30" s="221"/>
      <c r="X30" s="221" t="s">
        <v>144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180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18"/>
      <c r="B31" s="219"/>
      <c r="C31" s="254" t="s">
        <v>189</v>
      </c>
      <c r="D31" s="223"/>
      <c r="E31" s="224">
        <v>28.6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149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13">
      <c r="A32" s="226" t="s">
        <v>137</v>
      </c>
      <c r="B32" s="227" t="s">
        <v>70</v>
      </c>
      <c r="C32" s="251" t="s">
        <v>71</v>
      </c>
      <c r="D32" s="228"/>
      <c r="E32" s="229"/>
      <c r="F32" s="230"/>
      <c r="G32" s="230">
        <f>SUMIF(AG33:AG76,"&lt;&gt;NOR",G33:G76)</f>
        <v>0</v>
      </c>
      <c r="H32" s="230"/>
      <c r="I32" s="230">
        <f>SUM(I33:I76)</f>
        <v>0</v>
      </c>
      <c r="J32" s="230"/>
      <c r="K32" s="230">
        <f>SUM(K33:K76)</f>
        <v>0</v>
      </c>
      <c r="L32" s="230"/>
      <c r="M32" s="230">
        <f>SUM(M33:M76)</f>
        <v>0</v>
      </c>
      <c r="N32" s="230"/>
      <c r="O32" s="230">
        <f>SUM(O33:O76)</f>
        <v>8.33</v>
      </c>
      <c r="P32" s="230"/>
      <c r="Q32" s="230">
        <f>SUM(Q33:Q76)</f>
        <v>0</v>
      </c>
      <c r="R32" s="230"/>
      <c r="S32" s="230"/>
      <c r="T32" s="231"/>
      <c r="U32" s="225"/>
      <c r="V32" s="225">
        <f>SUM(V33:V76)</f>
        <v>147.69</v>
      </c>
      <c r="W32" s="225"/>
      <c r="X32" s="225"/>
      <c r="AG32" t="s">
        <v>138</v>
      </c>
    </row>
    <row r="33" spans="1:60" ht="20" outlineLevel="1">
      <c r="A33" s="232">
        <v>9</v>
      </c>
      <c r="B33" s="233" t="s">
        <v>190</v>
      </c>
      <c r="C33" s="252" t="s">
        <v>191</v>
      </c>
      <c r="D33" s="234" t="s">
        <v>164</v>
      </c>
      <c r="E33" s="235">
        <v>33.573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37">
        <v>2.9999999999999997E-4</v>
      </c>
      <c r="O33" s="237">
        <f>ROUND(E33*N33,2)</f>
        <v>0.01</v>
      </c>
      <c r="P33" s="237">
        <v>0</v>
      </c>
      <c r="Q33" s="237">
        <f>ROUND(E33*P33,2)</f>
        <v>0</v>
      </c>
      <c r="R33" s="237" t="s">
        <v>158</v>
      </c>
      <c r="S33" s="237" t="s">
        <v>143</v>
      </c>
      <c r="T33" s="238" t="s">
        <v>143</v>
      </c>
      <c r="U33" s="221">
        <v>0.09</v>
      </c>
      <c r="V33" s="221">
        <f>ROUND(E33*U33,2)</f>
        <v>3.02</v>
      </c>
      <c r="W33" s="221"/>
      <c r="X33" s="221" t="s">
        <v>144</v>
      </c>
      <c r="Y33" s="211"/>
      <c r="Z33" s="211"/>
      <c r="AA33" s="211"/>
      <c r="AB33" s="211"/>
      <c r="AC33" s="211"/>
      <c r="AD33" s="211"/>
      <c r="AE33" s="211"/>
      <c r="AF33" s="211"/>
      <c r="AG33" s="211" t="s">
        <v>145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>
      <c r="A34" s="218"/>
      <c r="B34" s="219"/>
      <c r="C34" s="253" t="s">
        <v>192</v>
      </c>
      <c r="D34" s="239"/>
      <c r="E34" s="239"/>
      <c r="F34" s="239"/>
      <c r="G34" s="239"/>
      <c r="H34" s="221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11"/>
      <c r="Z34" s="211"/>
      <c r="AA34" s="211"/>
      <c r="AB34" s="211"/>
      <c r="AC34" s="211"/>
      <c r="AD34" s="211"/>
      <c r="AE34" s="211"/>
      <c r="AF34" s="211"/>
      <c r="AG34" s="211" t="s">
        <v>147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18"/>
      <c r="B35" s="219"/>
      <c r="C35" s="254" t="s">
        <v>553</v>
      </c>
      <c r="D35" s="223"/>
      <c r="E35" s="224">
        <v>6.7</v>
      </c>
      <c r="F35" s="221"/>
      <c r="G35" s="221"/>
      <c r="H35" s="221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11"/>
      <c r="Z35" s="211"/>
      <c r="AA35" s="211"/>
      <c r="AB35" s="211"/>
      <c r="AC35" s="211"/>
      <c r="AD35" s="211"/>
      <c r="AE35" s="211"/>
      <c r="AF35" s="211"/>
      <c r="AG35" s="211" t="s">
        <v>149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8"/>
      <c r="B36" s="219"/>
      <c r="C36" s="254" t="s">
        <v>194</v>
      </c>
      <c r="D36" s="223"/>
      <c r="E36" s="224">
        <v>7.3354999999999997</v>
      </c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1"/>
      <c r="Z36" s="211"/>
      <c r="AA36" s="211"/>
      <c r="AB36" s="211"/>
      <c r="AC36" s="211"/>
      <c r="AD36" s="211"/>
      <c r="AE36" s="211"/>
      <c r="AF36" s="211"/>
      <c r="AG36" s="211" t="s">
        <v>149</v>
      </c>
      <c r="AH36" s="211">
        <v>0</v>
      </c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8"/>
      <c r="B37" s="219"/>
      <c r="C37" s="254" t="s">
        <v>195</v>
      </c>
      <c r="D37" s="223"/>
      <c r="E37" s="224">
        <v>5.9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1"/>
      <c r="Z37" s="211"/>
      <c r="AA37" s="211"/>
      <c r="AB37" s="211"/>
      <c r="AC37" s="211"/>
      <c r="AD37" s="211"/>
      <c r="AE37" s="211"/>
      <c r="AF37" s="211"/>
      <c r="AG37" s="211" t="s">
        <v>149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18"/>
      <c r="B38" s="219"/>
      <c r="C38" s="254" t="s">
        <v>196</v>
      </c>
      <c r="D38" s="223"/>
      <c r="E38" s="224">
        <v>13.637499999999999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1"/>
      <c r="Z38" s="211"/>
      <c r="AA38" s="211"/>
      <c r="AB38" s="211"/>
      <c r="AC38" s="211"/>
      <c r="AD38" s="211"/>
      <c r="AE38" s="211"/>
      <c r="AF38" s="211"/>
      <c r="AG38" s="211" t="s">
        <v>149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20" outlineLevel="1">
      <c r="A39" s="232">
        <v>10</v>
      </c>
      <c r="B39" s="233" t="s">
        <v>198</v>
      </c>
      <c r="C39" s="252" t="s">
        <v>199</v>
      </c>
      <c r="D39" s="234" t="s">
        <v>164</v>
      </c>
      <c r="E39" s="235">
        <v>172.3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21</v>
      </c>
      <c r="M39" s="237">
        <f>G39*(1+L39/100)</f>
        <v>0</v>
      </c>
      <c r="N39" s="237">
        <v>2.9999999999999997E-4</v>
      </c>
      <c r="O39" s="237">
        <f>ROUND(E39*N39,2)</f>
        <v>0.05</v>
      </c>
      <c r="P39" s="237">
        <v>0</v>
      </c>
      <c r="Q39" s="237">
        <f>ROUND(E39*P39,2)</f>
        <v>0</v>
      </c>
      <c r="R39" s="237" t="s">
        <v>158</v>
      </c>
      <c r="S39" s="237" t="s">
        <v>143</v>
      </c>
      <c r="T39" s="238" t="s">
        <v>143</v>
      </c>
      <c r="U39" s="221">
        <v>7.0000000000000007E-2</v>
      </c>
      <c r="V39" s="221">
        <f>ROUND(E39*U39,2)</f>
        <v>12.06</v>
      </c>
      <c r="W39" s="221"/>
      <c r="X39" s="221" t="s">
        <v>144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145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8"/>
      <c r="B40" s="219"/>
      <c r="C40" s="253" t="s">
        <v>192</v>
      </c>
      <c r="D40" s="239"/>
      <c r="E40" s="239"/>
      <c r="F40" s="239"/>
      <c r="G40" s="239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1"/>
      <c r="Z40" s="211"/>
      <c r="AA40" s="211"/>
      <c r="AB40" s="211"/>
      <c r="AC40" s="211"/>
      <c r="AD40" s="211"/>
      <c r="AE40" s="211"/>
      <c r="AF40" s="211"/>
      <c r="AG40" s="211" t="s">
        <v>147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18"/>
      <c r="B41" s="219"/>
      <c r="C41" s="254" t="s">
        <v>554</v>
      </c>
      <c r="D41" s="223"/>
      <c r="E41" s="224">
        <v>43.37</v>
      </c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11"/>
      <c r="Z41" s="211"/>
      <c r="AA41" s="211"/>
      <c r="AB41" s="211"/>
      <c r="AC41" s="211"/>
      <c r="AD41" s="211"/>
      <c r="AE41" s="211"/>
      <c r="AF41" s="211"/>
      <c r="AG41" s="211" t="s">
        <v>149</v>
      </c>
      <c r="AH41" s="211">
        <v>0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8"/>
      <c r="B42" s="219"/>
      <c r="C42" s="254" t="s">
        <v>555</v>
      </c>
      <c r="D42" s="223"/>
      <c r="E42" s="224">
        <v>128.93</v>
      </c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1"/>
      <c r="Z42" s="211"/>
      <c r="AA42" s="211"/>
      <c r="AB42" s="211"/>
      <c r="AC42" s="211"/>
      <c r="AD42" s="211"/>
      <c r="AE42" s="211"/>
      <c r="AF42" s="211"/>
      <c r="AG42" s="211" t="s">
        <v>149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ht="20" outlineLevel="1">
      <c r="A43" s="232">
        <v>11</v>
      </c>
      <c r="B43" s="233" t="s">
        <v>202</v>
      </c>
      <c r="C43" s="252" t="s">
        <v>203</v>
      </c>
      <c r="D43" s="234" t="s">
        <v>164</v>
      </c>
      <c r="E43" s="235">
        <v>33.573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37">
        <v>7.9100000000000004E-3</v>
      </c>
      <c r="O43" s="237">
        <f>ROUND(E43*N43,2)</f>
        <v>0.27</v>
      </c>
      <c r="P43" s="237">
        <v>0</v>
      </c>
      <c r="Q43" s="237">
        <f>ROUND(E43*P43,2)</f>
        <v>0</v>
      </c>
      <c r="R43" s="237" t="s">
        <v>158</v>
      </c>
      <c r="S43" s="237" t="s">
        <v>143</v>
      </c>
      <c r="T43" s="238" t="s">
        <v>143</v>
      </c>
      <c r="U43" s="221">
        <v>0.38</v>
      </c>
      <c r="V43" s="221">
        <f>ROUND(E43*U43,2)</f>
        <v>12.76</v>
      </c>
      <c r="W43" s="221"/>
      <c r="X43" s="221" t="s">
        <v>144</v>
      </c>
      <c r="Y43" s="211"/>
      <c r="Z43" s="211"/>
      <c r="AA43" s="211"/>
      <c r="AB43" s="211"/>
      <c r="AC43" s="211"/>
      <c r="AD43" s="211"/>
      <c r="AE43" s="211"/>
      <c r="AF43" s="211"/>
      <c r="AG43" s="211" t="s">
        <v>145</v>
      </c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0.5" outlineLevel="1">
      <c r="A44" s="218"/>
      <c r="B44" s="219"/>
      <c r="C44" s="253" t="s">
        <v>204</v>
      </c>
      <c r="D44" s="239"/>
      <c r="E44" s="239"/>
      <c r="F44" s="239"/>
      <c r="G44" s="239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1"/>
      <c r="Z44" s="211"/>
      <c r="AA44" s="211"/>
      <c r="AB44" s="211"/>
      <c r="AC44" s="211"/>
      <c r="AD44" s="211"/>
      <c r="AE44" s="211"/>
      <c r="AF44" s="211"/>
      <c r="AG44" s="211" t="s">
        <v>147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41" t="str">
        <f>C44</f>
        <v>vodorovných, šikmých, žebrových a klenutých a schodišťových konstrukcí, s nejnutnějším obroušením podkladu (pemzou apod.) a oprášením, s pomocným lešením o výšce podlahy do 1900 mm a pro zatížení do 1,5 kPa,</v>
      </c>
      <c r="BB44" s="211"/>
      <c r="BC44" s="211"/>
      <c r="BD44" s="211"/>
      <c r="BE44" s="211"/>
      <c r="BF44" s="211"/>
      <c r="BG44" s="211"/>
      <c r="BH44" s="211"/>
    </row>
    <row r="45" spans="1:60" outlineLevel="1">
      <c r="A45" s="218"/>
      <c r="B45" s="219"/>
      <c r="C45" s="254" t="s">
        <v>553</v>
      </c>
      <c r="D45" s="223"/>
      <c r="E45" s="224">
        <v>6.7</v>
      </c>
      <c r="F45" s="221"/>
      <c r="G45" s="221"/>
      <c r="H45" s="221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11"/>
      <c r="Z45" s="211"/>
      <c r="AA45" s="211"/>
      <c r="AB45" s="211"/>
      <c r="AC45" s="211"/>
      <c r="AD45" s="211"/>
      <c r="AE45" s="211"/>
      <c r="AF45" s="211"/>
      <c r="AG45" s="211" t="s">
        <v>149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>
      <c r="A46" s="218"/>
      <c r="B46" s="219"/>
      <c r="C46" s="254" t="s">
        <v>194</v>
      </c>
      <c r="D46" s="223"/>
      <c r="E46" s="224">
        <v>7.3354999999999997</v>
      </c>
      <c r="F46" s="221"/>
      <c r="G46" s="221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1"/>
      <c r="Z46" s="211"/>
      <c r="AA46" s="211"/>
      <c r="AB46" s="211"/>
      <c r="AC46" s="211"/>
      <c r="AD46" s="211"/>
      <c r="AE46" s="211"/>
      <c r="AF46" s="211"/>
      <c r="AG46" s="211" t="s">
        <v>149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>
      <c r="A47" s="218"/>
      <c r="B47" s="219"/>
      <c r="C47" s="254" t="s">
        <v>195</v>
      </c>
      <c r="D47" s="223"/>
      <c r="E47" s="224">
        <v>5.9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1"/>
      <c r="Z47" s="211"/>
      <c r="AA47" s="211"/>
      <c r="AB47" s="211"/>
      <c r="AC47" s="211"/>
      <c r="AD47" s="211"/>
      <c r="AE47" s="211"/>
      <c r="AF47" s="211"/>
      <c r="AG47" s="211" t="s">
        <v>149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18"/>
      <c r="B48" s="219"/>
      <c r="C48" s="254" t="s">
        <v>196</v>
      </c>
      <c r="D48" s="223"/>
      <c r="E48" s="224">
        <v>13.637499999999999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1"/>
      <c r="Z48" s="211"/>
      <c r="AA48" s="211"/>
      <c r="AB48" s="211"/>
      <c r="AC48" s="211"/>
      <c r="AD48" s="211"/>
      <c r="AE48" s="211"/>
      <c r="AF48" s="211"/>
      <c r="AG48" s="211" t="s">
        <v>149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32">
        <v>12</v>
      </c>
      <c r="B49" s="233" t="s">
        <v>205</v>
      </c>
      <c r="C49" s="252" t="s">
        <v>206</v>
      </c>
      <c r="D49" s="234" t="s">
        <v>164</v>
      </c>
      <c r="E49" s="235">
        <v>43.3675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37">
        <v>4.7660000000000001E-2</v>
      </c>
      <c r="O49" s="237">
        <f>ROUND(E49*N49,2)</f>
        <v>2.0699999999999998</v>
      </c>
      <c r="P49" s="237">
        <v>0</v>
      </c>
      <c r="Q49" s="237">
        <f>ROUND(E49*P49,2)</f>
        <v>0</v>
      </c>
      <c r="R49" s="237" t="s">
        <v>158</v>
      </c>
      <c r="S49" s="237" t="s">
        <v>143</v>
      </c>
      <c r="T49" s="238" t="s">
        <v>143</v>
      </c>
      <c r="U49" s="221">
        <v>0.84</v>
      </c>
      <c r="V49" s="221">
        <f>ROUND(E49*U49,2)</f>
        <v>36.43</v>
      </c>
      <c r="W49" s="221"/>
      <c r="X49" s="221" t="s">
        <v>144</v>
      </c>
      <c r="Y49" s="211"/>
      <c r="Z49" s="211"/>
      <c r="AA49" s="211"/>
      <c r="AB49" s="211"/>
      <c r="AC49" s="211"/>
      <c r="AD49" s="211"/>
      <c r="AE49" s="211"/>
      <c r="AF49" s="211"/>
      <c r="AG49" s="211" t="s">
        <v>180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>
      <c r="A50" s="218"/>
      <c r="B50" s="219"/>
      <c r="C50" s="254" t="s">
        <v>207</v>
      </c>
      <c r="D50" s="223"/>
      <c r="E50" s="224"/>
      <c r="F50" s="221"/>
      <c r="G50" s="221"/>
      <c r="H50" s="221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11"/>
      <c r="Z50" s="211"/>
      <c r="AA50" s="211"/>
      <c r="AB50" s="211"/>
      <c r="AC50" s="211"/>
      <c r="AD50" s="211"/>
      <c r="AE50" s="211"/>
      <c r="AF50" s="211"/>
      <c r="AG50" s="211" t="s">
        <v>149</v>
      </c>
      <c r="AH50" s="211">
        <v>0</v>
      </c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18"/>
      <c r="B51" s="219"/>
      <c r="C51" s="254" t="s">
        <v>556</v>
      </c>
      <c r="D51" s="223"/>
      <c r="E51" s="224">
        <v>11.2005</v>
      </c>
      <c r="F51" s="221"/>
      <c r="G51" s="221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1"/>
      <c r="Z51" s="211"/>
      <c r="AA51" s="211"/>
      <c r="AB51" s="211"/>
      <c r="AC51" s="211"/>
      <c r="AD51" s="211"/>
      <c r="AE51" s="211"/>
      <c r="AF51" s="211"/>
      <c r="AG51" s="211" t="s">
        <v>149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>
      <c r="A52" s="218"/>
      <c r="B52" s="219"/>
      <c r="C52" s="254" t="s">
        <v>209</v>
      </c>
      <c r="D52" s="223"/>
      <c r="E52" s="224">
        <v>6.6784999999999997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1"/>
      <c r="Z52" s="211"/>
      <c r="AA52" s="211"/>
      <c r="AB52" s="211"/>
      <c r="AC52" s="211"/>
      <c r="AD52" s="211"/>
      <c r="AE52" s="211"/>
      <c r="AF52" s="211"/>
      <c r="AG52" s="211" t="s">
        <v>149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18"/>
      <c r="B53" s="219"/>
      <c r="C53" s="254" t="s">
        <v>210</v>
      </c>
      <c r="D53" s="223"/>
      <c r="E53" s="224">
        <v>3.1349999999999998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1"/>
      <c r="Z53" s="211"/>
      <c r="AA53" s="211"/>
      <c r="AB53" s="211"/>
      <c r="AC53" s="211"/>
      <c r="AD53" s="211"/>
      <c r="AE53" s="211"/>
      <c r="AF53" s="211"/>
      <c r="AG53" s="211" t="s">
        <v>149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>
      <c r="A54" s="218"/>
      <c r="B54" s="219"/>
      <c r="C54" s="254" t="s">
        <v>211</v>
      </c>
      <c r="D54" s="223"/>
      <c r="E54" s="224">
        <v>6.4409999999999998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1"/>
      <c r="Z54" s="211"/>
      <c r="AA54" s="211"/>
      <c r="AB54" s="211"/>
      <c r="AC54" s="211"/>
      <c r="AD54" s="211"/>
      <c r="AE54" s="211"/>
      <c r="AF54" s="211"/>
      <c r="AG54" s="211" t="s">
        <v>149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>
      <c r="A55" s="218"/>
      <c r="B55" s="219"/>
      <c r="C55" s="254" t="s">
        <v>212</v>
      </c>
      <c r="D55" s="223"/>
      <c r="E55" s="224">
        <v>15.9125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1"/>
      <c r="Z55" s="211"/>
      <c r="AA55" s="211"/>
      <c r="AB55" s="211"/>
      <c r="AC55" s="211"/>
      <c r="AD55" s="211"/>
      <c r="AE55" s="211"/>
      <c r="AF55" s="211"/>
      <c r="AG55" s="211" t="s">
        <v>149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32">
        <v>13</v>
      </c>
      <c r="B56" s="233" t="s">
        <v>214</v>
      </c>
      <c r="C56" s="252" t="s">
        <v>215</v>
      </c>
      <c r="D56" s="234" t="s">
        <v>164</v>
      </c>
      <c r="E56" s="235">
        <v>37.68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7">
        <v>4.0000000000000003E-5</v>
      </c>
      <c r="O56" s="237">
        <f>ROUND(E56*N56,2)</f>
        <v>0</v>
      </c>
      <c r="P56" s="237">
        <v>0</v>
      </c>
      <c r="Q56" s="237">
        <f>ROUND(E56*P56,2)</f>
        <v>0</v>
      </c>
      <c r="R56" s="237"/>
      <c r="S56" s="237" t="s">
        <v>143</v>
      </c>
      <c r="T56" s="238" t="s">
        <v>143</v>
      </c>
      <c r="U56" s="221">
        <v>0.08</v>
      </c>
      <c r="V56" s="221">
        <f>ROUND(E56*U56,2)</f>
        <v>3.01</v>
      </c>
      <c r="W56" s="221"/>
      <c r="X56" s="221" t="s">
        <v>144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180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18"/>
      <c r="B57" s="219"/>
      <c r="C57" s="254" t="s">
        <v>216</v>
      </c>
      <c r="D57" s="223"/>
      <c r="E57" s="224">
        <v>19.2</v>
      </c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1"/>
      <c r="Z57" s="211"/>
      <c r="AA57" s="211"/>
      <c r="AB57" s="211"/>
      <c r="AC57" s="211"/>
      <c r="AD57" s="211"/>
      <c r="AE57" s="211"/>
      <c r="AF57" s="211"/>
      <c r="AG57" s="211" t="s">
        <v>149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>
      <c r="A58" s="218"/>
      <c r="B58" s="219"/>
      <c r="C58" s="254" t="s">
        <v>217</v>
      </c>
      <c r="D58" s="223"/>
      <c r="E58" s="224">
        <v>14.4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1"/>
      <c r="Z58" s="211"/>
      <c r="AA58" s="211"/>
      <c r="AB58" s="211"/>
      <c r="AC58" s="211"/>
      <c r="AD58" s="211"/>
      <c r="AE58" s="211"/>
      <c r="AF58" s="211"/>
      <c r="AG58" s="211" t="s">
        <v>149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>
      <c r="A59" s="218"/>
      <c r="B59" s="219"/>
      <c r="C59" s="254" t="s">
        <v>219</v>
      </c>
      <c r="D59" s="223"/>
      <c r="E59" s="224">
        <v>4.08</v>
      </c>
      <c r="F59" s="221"/>
      <c r="G59" s="221"/>
      <c r="H59" s="221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11"/>
      <c r="Z59" s="211"/>
      <c r="AA59" s="211"/>
      <c r="AB59" s="211"/>
      <c r="AC59" s="211"/>
      <c r="AD59" s="211"/>
      <c r="AE59" s="211"/>
      <c r="AF59" s="211"/>
      <c r="AG59" s="211" t="s">
        <v>149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>
      <c r="A60" s="232">
        <v>14</v>
      </c>
      <c r="B60" s="233" t="s">
        <v>220</v>
      </c>
      <c r="C60" s="252" t="s">
        <v>221</v>
      </c>
      <c r="D60" s="234" t="s">
        <v>185</v>
      </c>
      <c r="E60" s="235">
        <v>9.8000000000000007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37">
        <v>3.7100000000000002E-3</v>
      </c>
      <c r="O60" s="237">
        <f>ROUND(E60*N60,2)</f>
        <v>0.04</v>
      </c>
      <c r="P60" s="237">
        <v>0</v>
      </c>
      <c r="Q60" s="237">
        <f>ROUND(E60*P60,2)</f>
        <v>0</v>
      </c>
      <c r="R60" s="237"/>
      <c r="S60" s="237" t="s">
        <v>143</v>
      </c>
      <c r="T60" s="238" t="s">
        <v>143</v>
      </c>
      <c r="U60" s="221">
        <v>0.18</v>
      </c>
      <c r="V60" s="221">
        <f>ROUND(E60*U60,2)</f>
        <v>1.76</v>
      </c>
      <c r="W60" s="221"/>
      <c r="X60" s="221" t="s">
        <v>144</v>
      </c>
      <c r="Y60" s="211"/>
      <c r="Z60" s="211"/>
      <c r="AA60" s="211"/>
      <c r="AB60" s="211"/>
      <c r="AC60" s="211"/>
      <c r="AD60" s="211"/>
      <c r="AE60" s="211"/>
      <c r="AF60" s="211"/>
      <c r="AG60" s="211" t="s">
        <v>180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>
      <c r="A61" s="218"/>
      <c r="B61" s="219"/>
      <c r="C61" s="254" t="s">
        <v>222</v>
      </c>
      <c r="D61" s="223"/>
      <c r="E61" s="224"/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1"/>
      <c r="Z61" s="211"/>
      <c r="AA61" s="211"/>
      <c r="AB61" s="211"/>
      <c r="AC61" s="211"/>
      <c r="AD61" s="211"/>
      <c r="AE61" s="211"/>
      <c r="AF61" s="211"/>
      <c r="AG61" s="211" t="s">
        <v>149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>
      <c r="A62" s="218"/>
      <c r="B62" s="219"/>
      <c r="C62" s="254" t="s">
        <v>223</v>
      </c>
      <c r="D62" s="223"/>
      <c r="E62" s="224">
        <v>9.8000000000000007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1"/>
      <c r="Z62" s="211"/>
      <c r="AA62" s="211"/>
      <c r="AB62" s="211"/>
      <c r="AC62" s="211"/>
      <c r="AD62" s="211"/>
      <c r="AE62" s="211"/>
      <c r="AF62" s="211"/>
      <c r="AG62" s="211" t="s">
        <v>149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32">
        <v>15</v>
      </c>
      <c r="B63" s="233" t="s">
        <v>225</v>
      </c>
      <c r="C63" s="252" t="s">
        <v>226</v>
      </c>
      <c r="D63" s="234" t="s">
        <v>164</v>
      </c>
      <c r="E63" s="235">
        <v>128.93299999999999</v>
      </c>
      <c r="F63" s="236"/>
      <c r="G63" s="237">
        <f>ROUND(E63*F63,2)</f>
        <v>0</v>
      </c>
      <c r="H63" s="236"/>
      <c r="I63" s="237">
        <f>ROUND(E63*H63,2)</f>
        <v>0</v>
      </c>
      <c r="J63" s="236"/>
      <c r="K63" s="237">
        <f>ROUND(E63*J63,2)</f>
        <v>0</v>
      </c>
      <c r="L63" s="237">
        <v>21</v>
      </c>
      <c r="M63" s="237">
        <f>G63*(1+L63/100)</f>
        <v>0</v>
      </c>
      <c r="N63" s="237">
        <v>4.5580000000000002E-2</v>
      </c>
      <c r="O63" s="237">
        <f>ROUND(E63*N63,2)</f>
        <v>5.88</v>
      </c>
      <c r="P63" s="237">
        <v>0</v>
      </c>
      <c r="Q63" s="237">
        <f>ROUND(E63*P63,2)</f>
        <v>0</v>
      </c>
      <c r="R63" s="237"/>
      <c r="S63" s="237" t="s">
        <v>143</v>
      </c>
      <c r="T63" s="238" t="s">
        <v>143</v>
      </c>
      <c r="U63" s="221">
        <v>0.61</v>
      </c>
      <c r="V63" s="221">
        <f>ROUND(E63*U63,2)</f>
        <v>78.650000000000006</v>
      </c>
      <c r="W63" s="221"/>
      <c r="X63" s="221" t="s">
        <v>144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180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18"/>
      <c r="B64" s="219"/>
      <c r="C64" s="254" t="s">
        <v>227</v>
      </c>
      <c r="D64" s="223"/>
      <c r="E64" s="224"/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1"/>
      <c r="Z64" s="211"/>
      <c r="AA64" s="211"/>
      <c r="AB64" s="211"/>
      <c r="AC64" s="211"/>
      <c r="AD64" s="211"/>
      <c r="AE64" s="211"/>
      <c r="AF64" s="211"/>
      <c r="AG64" s="211" t="s">
        <v>149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18"/>
      <c r="B65" s="219"/>
      <c r="C65" s="254" t="s">
        <v>557</v>
      </c>
      <c r="D65" s="223"/>
      <c r="E65" s="224">
        <v>21.158999999999999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1"/>
      <c r="Z65" s="211"/>
      <c r="AA65" s="211"/>
      <c r="AB65" s="211"/>
      <c r="AC65" s="211"/>
      <c r="AD65" s="211"/>
      <c r="AE65" s="211"/>
      <c r="AF65" s="211"/>
      <c r="AG65" s="211" t="s">
        <v>149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18"/>
      <c r="B66" s="219"/>
      <c r="C66" s="254" t="s">
        <v>229</v>
      </c>
      <c r="D66" s="223"/>
      <c r="E66" s="224">
        <v>13.313000000000001</v>
      </c>
      <c r="F66" s="221"/>
      <c r="G66" s="221"/>
      <c r="H66" s="221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11"/>
      <c r="Z66" s="211"/>
      <c r="AA66" s="211"/>
      <c r="AB66" s="211"/>
      <c r="AC66" s="211"/>
      <c r="AD66" s="211"/>
      <c r="AE66" s="211"/>
      <c r="AF66" s="211"/>
      <c r="AG66" s="211" t="s">
        <v>149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8"/>
      <c r="B67" s="219"/>
      <c r="C67" s="254" t="s">
        <v>230</v>
      </c>
      <c r="D67" s="223"/>
      <c r="E67" s="224">
        <v>16.96</v>
      </c>
      <c r="F67" s="221"/>
      <c r="G67" s="221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1"/>
      <c r="Z67" s="211"/>
      <c r="AA67" s="211"/>
      <c r="AB67" s="211"/>
      <c r="AC67" s="211"/>
      <c r="AD67" s="211"/>
      <c r="AE67" s="211"/>
      <c r="AF67" s="211"/>
      <c r="AG67" s="211" t="s">
        <v>149</v>
      </c>
      <c r="AH67" s="211">
        <v>0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18"/>
      <c r="B68" s="219"/>
      <c r="C68" s="254" t="s">
        <v>231</v>
      </c>
      <c r="D68" s="223"/>
      <c r="E68" s="224">
        <v>17.841000000000001</v>
      </c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1"/>
      <c r="Z68" s="211"/>
      <c r="AA68" s="211"/>
      <c r="AB68" s="211"/>
      <c r="AC68" s="211"/>
      <c r="AD68" s="211"/>
      <c r="AE68" s="211"/>
      <c r="AF68" s="211"/>
      <c r="AG68" s="211" t="s">
        <v>149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>
      <c r="A69" s="218"/>
      <c r="B69" s="219"/>
      <c r="C69" s="254" t="s">
        <v>232</v>
      </c>
      <c r="D69" s="223"/>
      <c r="E69" s="224">
        <v>22.84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1"/>
      <c r="Z69" s="211"/>
      <c r="AA69" s="211"/>
      <c r="AB69" s="211"/>
      <c r="AC69" s="211"/>
      <c r="AD69" s="211"/>
      <c r="AE69" s="211"/>
      <c r="AF69" s="211"/>
      <c r="AG69" s="211" t="s">
        <v>149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>
      <c r="A70" s="218"/>
      <c r="B70" s="219"/>
      <c r="C70" s="254" t="s">
        <v>233</v>
      </c>
      <c r="D70" s="223"/>
      <c r="E70" s="224">
        <v>9.625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1"/>
      <c r="Z70" s="211"/>
      <c r="AA70" s="211"/>
      <c r="AB70" s="211"/>
      <c r="AC70" s="211"/>
      <c r="AD70" s="211"/>
      <c r="AE70" s="211"/>
      <c r="AF70" s="211"/>
      <c r="AG70" s="211" t="s">
        <v>149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>
      <c r="A71" s="218"/>
      <c r="B71" s="219"/>
      <c r="C71" s="254" t="s">
        <v>234</v>
      </c>
      <c r="D71" s="223"/>
      <c r="E71" s="224">
        <v>9.625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1"/>
      <c r="Z71" s="211"/>
      <c r="AA71" s="211"/>
      <c r="AB71" s="211"/>
      <c r="AC71" s="211"/>
      <c r="AD71" s="211"/>
      <c r="AE71" s="211"/>
      <c r="AF71" s="211"/>
      <c r="AG71" s="211" t="s">
        <v>149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18"/>
      <c r="B72" s="219"/>
      <c r="C72" s="254" t="s">
        <v>235</v>
      </c>
      <c r="D72" s="223"/>
      <c r="E72" s="224">
        <v>9.625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1"/>
      <c r="Z72" s="211"/>
      <c r="AA72" s="211"/>
      <c r="AB72" s="211"/>
      <c r="AC72" s="211"/>
      <c r="AD72" s="211"/>
      <c r="AE72" s="211"/>
      <c r="AF72" s="211"/>
      <c r="AG72" s="211" t="s">
        <v>149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18"/>
      <c r="B73" s="219"/>
      <c r="C73" s="254" t="s">
        <v>236</v>
      </c>
      <c r="D73" s="223"/>
      <c r="E73" s="224">
        <v>7.9450000000000003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1"/>
      <c r="Z73" s="211"/>
      <c r="AA73" s="211"/>
      <c r="AB73" s="211"/>
      <c r="AC73" s="211"/>
      <c r="AD73" s="211"/>
      <c r="AE73" s="211"/>
      <c r="AF73" s="211"/>
      <c r="AG73" s="211" t="s">
        <v>149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32">
        <v>16</v>
      </c>
      <c r="B74" s="233" t="s">
        <v>238</v>
      </c>
      <c r="C74" s="252" t="s">
        <v>239</v>
      </c>
      <c r="D74" s="234" t="s">
        <v>185</v>
      </c>
      <c r="E74" s="235">
        <v>17.43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21</v>
      </c>
      <c r="M74" s="237">
        <f>G74*(1+L74/100)</f>
        <v>0</v>
      </c>
      <c r="N74" s="237">
        <v>4.6000000000000001E-4</v>
      </c>
      <c r="O74" s="237">
        <f>ROUND(E74*N74,2)</f>
        <v>0.01</v>
      </c>
      <c r="P74" s="237">
        <v>0</v>
      </c>
      <c r="Q74" s="237">
        <f>ROUND(E74*P74,2)</f>
        <v>0</v>
      </c>
      <c r="R74" s="237"/>
      <c r="S74" s="237" t="s">
        <v>143</v>
      </c>
      <c r="T74" s="238" t="s">
        <v>143</v>
      </c>
      <c r="U74" s="221">
        <v>0</v>
      </c>
      <c r="V74" s="221">
        <f>ROUND(E74*U74,2)</f>
        <v>0</v>
      </c>
      <c r="W74" s="221"/>
      <c r="X74" s="221" t="s">
        <v>144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180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18"/>
      <c r="B75" s="219"/>
      <c r="C75" s="254" t="s">
        <v>240</v>
      </c>
      <c r="D75" s="223"/>
      <c r="E75" s="224">
        <v>11.33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1"/>
      <c r="Z75" s="211"/>
      <c r="AA75" s="211"/>
      <c r="AB75" s="211"/>
      <c r="AC75" s="211"/>
      <c r="AD75" s="211"/>
      <c r="AE75" s="211"/>
      <c r="AF75" s="211"/>
      <c r="AG75" s="211" t="s">
        <v>149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18"/>
      <c r="B76" s="219"/>
      <c r="C76" s="254" t="s">
        <v>241</v>
      </c>
      <c r="D76" s="223"/>
      <c r="E76" s="224">
        <v>6.1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1"/>
      <c r="Z76" s="211"/>
      <c r="AA76" s="211"/>
      <c r="AB76" s="211"/>
      <c r="AC76" s="211"/>
      <c r="AD76" s="211"/>
      <c r="AE76" s="211"/>
      <c r="AF76" s="211"/>
      <c r="AG76" s="211" t="s">
        <v>149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13">
      <c r="A77" s="226" t="s">
        <v>137</v>
      </c>
      <c r="B77" s="227" t="s">
        <v>72</v>
      </c>
      <c r="C77" s="251" t="s">
        <v>73</v>
      </c>
      <c r="D77" s="228"/>
      <c r="E77" s="229"/>
      <c r="F77" s="230"/>
      <c r="G77" s="230">
        <f>SUMIF(AG78:AG88,"&lt;&gt;NOR",G78:G88)</f>
        <v>0</v>
      </c>
      <c r="H77" s="230"/>
      <c r="I77" s="230">
        <f>SUM(I78:I88)</f>
        <v>0</v>
      </c>
      <c r="J77" s="230"/>
      <c r="K77" s="230">
        <f>SUM(K78:K88)</f>
        <v>0</v>
      </c>
      <c r="L77" s="230"/>
      <c r="M77" s="230">
        <f>SUM(M78:M88)</f>
        <v>0</v>
      </c>
      <c r="N77" s="230"/>
      <c r="O77" s="230">
        <f>SUM(O78:O88)</f>
        <v>5.44</v>
      </c>
      <c r="P77" s="230"/>
      <c r="Q77" s="230">
        <f>SUM(Q78:Q88)</f>
        <v>0</v>
      </c>
      <c r="R77" s="230"/>
      <c r="S77" s="230"/>
      <c r="T77" s="231"/>
      <c r="U77" s="225"/>
      <c r="V77" s="225">
        <f>SUM(V78:V88)</f>
        <v>12.190000000000001</v>
      </c>
      <c r="W77" s="225"/>
      <c r="X77" s="225"/>
      <c r="AG77" t="s">
        <v>138</v>
      </c>
    </row>
    <row r="78" spans="1:60" outlineLevel="1">
      <c r="A78" s="232">
        <v>17</v>
      </c>
      <c r="B78" s="233" t="s">
        <v>242</v>
      </c>
      <c r="C78" s="252" t="s">
        <v>243</v>
      </c>
      <c r="D78" s="234" t="s">
        <v>141</v>
      </c>
      <c r="E78" s="235">
        <v>2.8117999999999999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7">
        <v>0</v>
      </c>
      <c r="O78" s="237">
        <f>ROUND(E78*N78,2)</f>
        <v>0</v>
      </c>
      <c r="P78" s="237">
        <v>0</v>
      </c>
      <c r="Q78" s="237">
        <f>ROUND(E78*P78,2)</f>
        <v>0</v>
      </c>
      <c r="R78" s="237" t="s">
        <v>158</v>
      </c>
      <c r="S78" s="237" t="s">
        <v>143</v>
      </c>
      <c r="T78" s="238" t="s">
        <v>143</v>
      </c>
      <c r="U78" s="221">
        <v>0.41</v>
      </c>
      <c r="V78" s="221">
        <f>ROUND(E78*U78,2)</f>
        <v>1.1499999999999999</v>
      </c>
      <c r="W78" s="221"/>
      <c r="X78" s="221" t="s">
        <v>144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145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>
      <c r="A79" s="218"/>
      <c r="B79" s="219"/>
      <c r="C79" s="253" t="s">
        <v>244</v>
      </c>
      <c r="D79" s="239"/>
      <c r="E79" s="239"/>
      <c r="F79" s="239"/>
      <c r="G79" s="239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1"/>
      <c r="Z79" s="211"/>
      <c r="AA79" s="211"/>
      <c r="AB79" s="211"/>
      <c r="AC79" s="211"/>
      <c r="AD79" s="211"/>
      <c r="AE79" s="211"/>
      <c r="AF79" s="211"/>
      <c r="AG79" s="211" t="s">
        <v>147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>
      <c r="A80" s="218"/>
      <c r="B80" s="219"/>
      <c r="C80" s="254" t="s">
        <v>558</v>
      </c>
      <c r="D80" s="223"/>
      <c r="E80" s="224">
        <v>2.7284999999999999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1"/>
      <c r="Z80" s="211"/>
      <c r="AA80" s="211"/>
      <c r="AB80" s="211"/>
      <c r="AC80" s="211"/>
      <c r="AD80" s="211"/>
      <c r="AE80" s="211"/>
      <c r="AF80" s="211"/>
      <c r="AG80" s="211" t="s">
        <v>149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>
      <c r="A81" s="218"/>
      <c r="B81" s="219"/>
      <c r="C81" s="254" t="s">
        <v>559</v>
      </c>
      <c r="D81" s="223"/>
      <c r="E81" s="224">
        <v>8.3299999999999999E-2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1"/>
      <c r="Z81" s="211"/>
      <c r="AA81" s="211"/>
      <c r="AB81" s="211"/>
      <c r="AC81" s="211"/>
      <c r="AD81" s="211"/>
      <c r="AE81" s="211"/>
      <c r="AF81" s="211"/>
      <c r="AG81" s="211" t="s">
        <v>149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20" outlineLevel="1">
      <c r="A82" s="232">
        <v>18</v>
      </c>
      <c r="B82" s="233" t="s">
        <v>247</v>
      </c>
      <c r="C82" s="252" t="s">
        <v>248</v>
      </c>
      <c r="D82" s="234" t="s">
        <v>152</v>
      </c>
      <c r="E82" s="235">
        <v>0.17466000000000001</v>
      </c>
      <c r="F82" s="236"/>
      <c r="G82" s="237">
        <f>ROUND(E82*F82,2)</f>
        <v>0</v>
      </c>
      <c r="H82" s="236"/>
      <c r="I82" s="237">
        <f>ROUND(E82*H82,2)</f>
        <v>0</v>
      </c>
      <c r="J82" s="236"/>
      <c r="K82" s="237">
        <f>ROUND(E82*J82,2)</f>
        <v>0</v>
      </c>
      <c r="L82" s="237">
        <v>21</v>
      </c>
      <c r="M82" s="237">
        <f>G82*(1+L82/100)</f>
        <v>0</v>
      </c>
      <c r="N82" s="237">
        <v>1.0662499999999999</v>
      </c>
      <c r="O82" s="237">
        <f>ROUND(E82*N82,2)</f>
        <v>0.19</v>
      </c>
      <c r="P82" s="237">
        <v>0</v>
      </c>
      <c r="Q82" s="237">
        <f>ROUND(E82*P82,2)</f>
        <v>0</v>
      </c>
      <c r="R82" s="237" t="s">
        <v>158</v>
      </c>
      <c r="S82" s="237" t="s">
        <v>143</v>
      </c>
      <c r="T82" s="238" t="s">
        <v>143</v>
      </c>
      <c r="U82" s="221">
        <v>15.23</v>
      </c>
      <c r="V82" s="221">
        <f>ROUND(E82*U82,2)</f>
        <v>2.66</v>
      </c>
      <c r="W82" s="221"/>
      <c r="X82" s="221" t="s">
        <v>144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145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>
      <c r="A83" s="218"/>
      <c r="B83" s="219"/>
      <c r="C83" s="253" t="s">
        <v>249</v>
      </c>
      <c r="D83" s="239"/>
      <c r="E83" s="239"/>
      <c r="F83" s="239"/>
      <c r="G83" s="239"/>
      <c r="H83" s="221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11"/>
      <c r="Z83" s="211"/>
      <c r="AA83" s="211"/>
      <c r="AB83" s="211"/>
      <c r="AC83" s="211"/>
      <c r="AD83" s="211"/>
      <c r="AE83" s="211"/>
      <c r="AF83" s="211"/>
      <c r="AG83" s="211" t="s">
        <v>147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>
      <c r="A84" s="218"/>
      <c r="B84" s="219"/>
      <c r="C84" s="254" t="s">
        <v>560</v>
      </c>
      <c r="D84" s="223"/>
      <c r="E84" s="224">
        <v>0.16949</v>
      </c>
      <c r="F84" s="221"/>
      <c r="G84" s="221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1"/>
      <c r="Z84" s="211"/>
      <c r="AA84" s="211"/>
      <c r="AB84" s="211"/>
      <c r="AC84" s="211"/>
      <c r="AD84" s="211"/>
      <c r="AE84" s="211"/>
      <c r="AF84" s="211"/>
      <c r="AG84" s="211" t="s">
        <v>149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>
      <c r="A85" s="218"/>
      <c r="B85" s="219"/>
      <c r="C85" s="254" t="s">
        <v>561</v>
      </c>
      <c r="D85" s="223"/>
      <c r="E85" s="224">
        <v>5.1700000000000001E-3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1"/>
      <c r="Z85" s="211"/>
      <c r="AA85" s="211"/>
      <c r="AB85" s="211"/>
      <c r="AC85" s="211"/>
      <c r="AD85" s="211"/>
      <c r="AE85" s="211"/>
      <c r="AF85" s="211"/>
      <c r="AG85" s="211" t="s">
        <v>149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0" outlineLevel="1">
      <c r="A86" s="232">
        <v>19</v>
      </c>
      <c r="B86" s="233" t="s">
        <v>252</v>
      </c>
      <c r="C86" s="252" t="s">
        <v>253</v>
      </c>
      <c r="D86" s="234" t="s">
        <v>141</v>
      </c>
      <c r="E86" s="235">
        <v>2.8117999999999999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21</v>
      </c>
      <c r="M86" s="237">
        <f>G86*(1+L86/100)</f>
        <v>0</v>
      </c>
      <c r="N86" s="237">
        <v>1.8685</v>
      </c>
      <c r="O86" s="237">
        <f>ROUND(E86*N86,2)</f>
        <v>5.25</v>
      </c>
      <c r="P86" s="237">
        <v>0</v>
      </c>
      <c r="Q86" s="237">
        <f>ROUND(E86*P86,2)</f>
        <v>0</v>
      </c>
      <c r="R86" s="237" t="s">
        <v>158</v>
      </c>
      <c r="S86" s="237" t="s">
        <v>143</v>
      </c>
      <c r="T86" s="238" t="s">
        <v>143</v>
      </c>
      <c r="U86" s="221">
        <v>2.98</v>
      </c>
      <c r="V86" s="221">
        <f>ROUND(E86*U86,2)</f>
        <v>8.3800000000000008</v>
      </c>
      <c r="W86" s="221"/>
      <c r="X86" s="221" t="s">
        <v>144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145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>
      <c r="A87" s="218"/>
      <c r="B87" s="219"/>
      <c r="C87" s="254" t="s">
        <v>558</v>
      </c>
      <c r="D87" s="223"/>
      <c r="E87" s="224">
        <v>2.7284999999999999</v>
      </c>
      <c r="F87" s="221"/>
      <c r="G87" s="221"/>
      <c r="H87" s="221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11"/>
      <c r="Z87" s="211"/>
      <c r="AA87" s="211"/>
      <c r="AB87" s="211"/>
      <c r="AC87" s="211"/>
      <c r="AD87" s="211"/>
      <c r="AE87" s="211"/>
      <c r="AF87" s="211"/>
      <c r="AG87" s="211" t="s">
        <v>149</v>
      </c>
      <c r="AH87" s="211">
        <v>0</v>
      </c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>
      <c r="A88" s="218"/>
      <c r="B88" s="219"/>
      <c r="C88" s="254" t="s">
        <v>559</v>
      </c>
      <c r="D88" s="223"/>
      <c r="E88" s="224">
        <v>8.3299999999999999E-2</v>
      </c>
      <c r="F88" s="221"/>
      <c r="G88" s="221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1"/>
      <c r="Z88" s="211"/>
      <c r="AA88" s="211"/>
      <c r="AB88" s="211"/>
      <c r="AC88" s="211"/>
      <c r="AD88" s="211"/>
      <c r="AE88" s="211"/>
      <c r="AF88" s="211"/>
      <c r="AG88" s="211" t="s">
        <v>149</v>
      </c>
      <c r="AH88" s="211">
        <v>0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ht="13">
      <c r="A89" s="226" t="s">
        <v>137</v>
      </c>
      <c r="B89" s="227" t="s">
        <v>74</v>
      </c>
      <c r="C89" s="251" t="s">
        <v>75</v>
      </c>
      <c r="D89" s="228"/>
      <c r="E89" s="229"/>
      <c r="F89" s="230"/>
      <c r="G89" s="230">
        <f>SUMIF(AG90:AG101,"&lt;&gt;NOR",G90:G101)</f>
        <v>0</v>
      </c>
      <c r="H89" s="230"/>
      <c r="I89" s="230">
        <f>SUM(I90:I101)</f>
        <v>0</v>
      </c>
      <c r="J89" s="230"/>
      <c r="K89" s="230">
        <f>SUM(K90:K101)</f>
        <v>0</v>
      </c>
      <c r="L89" s="230"/>
      <c r="M89" s="230">
        <f>SUM(M90:M101)</f>
        <v>0</v>
      </c>
      <c r="N89" s="230"/>
      <c r="O89" s="230">
        <f>SUM(O90:O101)</f>
        <v>0.76000000000000012</v>
      </c>
      <c r="P89" s="230"/>
      <c r="Q89" s="230">
        <f>SUM(Q90:Q101)</f>
        <v>0</v>
      </c>
      <c r="R89" s="230"/>
      <c r="S89" s="230"/>
      <c r="T89" s="231"/>
      <c r="U89" s="225"/>
      <c r="V89" s="225">
        <f>SUM(V90:V101)</f>
        <v>23.32</v>
      </c>
      <c r="W89" s="225"/>
      <c r="X89" s="225"/>
      <c r="AG89" t="s">
        <v>138</v>
      </c>
    </row>
    <row r="90" spans="1:60" ht="20" outlineLevel="1">
      <c r="A90" s="232">
        <v>20</v>
      </c>
      <c r="B90" s="233" t="s">
        <v>254</v>
      </c>
      <c r="C90" s="252" t="s">
        <v>255</v>
      </c>
      <c r="D90" s="234" t="s">
        <v>185</v>
      </c>
      <c r="E90" s="235">
        <v>5.4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21</v>
      </c>
      <c r="M90" s="237">
        <f>G90*(1+L90/100)</f>
        <v>0</v>
      </c>
      <c r="N90" s="237">
        <v>5.5100000000000001E-3</v>
      </c>
      <c r="O90" s="237">
        <f>ROUND(E90*N90,2)</f>
        <v>0.03</v>
      </c>
      <c r="P90" s="237">
        <v>0</v>
      </c>
      <c r="Q90" s="237">
        <f>ROUND(E90*P90,2)</f>
        <v>0</v>
      </c>
      <c r="R90" s="237" t="s">
        <v>158</v>
      </c>
      <c r="S90" s="237" t="s">
        <v>143</v>
      </c>
      <c r="T90" s="238" t="s">
        <v>143</v>
      </c>
      <c r="U90" s="221">
        <v>0.43</v>
      </c>
      <c r="V90" s="221">
        <f>ROUND(E90*U90,2)</f>
        <v>2.3199999999999998</v>
      </c>
      <c r="W90" s="221"/>
      <c r="X90" s="221" t="s">
        <v>144</v>
      </c>
      <c r="Y90" s="211"/>
      <c r="Z90" s="211"/>
      <c r="AA90" s="211"/>
      <c r="AB90" s="211"/>
      <c r="AC90" s="211"/>
      <c r="AD90" s="211"/>
      <c r="AE90" s="211"/>
      <c r="AF90" s="211"/>
      <c r="AG90" s="211" t="s">
        <v>145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>
      <c r="A91" s="218"/>
      <c r="B91" s="219"/>
      <c r="C91" s="253" t="s">
        <v>256</v>
      </c>
      <c r="D91" s="239"/>
      <c r="E91" s="239"/>
      <c r="F91" s="239"/>
      <c r="G91" s="239"/>
      <c r="H91" s="221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11"/>
      <c r="Z91" s="211"/>
      <c r="AA91" s="211"/>
      <c r="AB91" s="211"/>
      <c r="AC91" s="211"/>
      <c r="AD91" s="211"/>
      <c r="AE91" s="211"/>
      <c r="AF91" s="211"/>
      <c r="AG91" s="211" t="s">
        <v>147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41" t="str">
        <f>C91</f>
        <v>a poloplastických hmot na montážní pěnu, zapravení omítky pod parapetem, těsnění spáry mezi parapetem a rámem okna, dodávka silikonu.</v>
      </c>
      <c r="BB91" s="211"/>
      <c r="BC91" s="211"/>
      <c r="BD91" s="211"/>
      <c r="BE91" s="211"/>
      <c r="BF91" s="211"/>
      <c r="BG91" s="211"/>
      <c r="BH91" s="211"/>
    </row>
    <row r="92" spans="1:60" outlineLevel="1">
      <c r="A92" s="218"/>
      <c r="B92" s="219"/>
      <c r="C92" s="254" t="s">
        <v>257</v>
      </c>
      <c r="D92" s="223"/>
      <c r="E92" s="224">
        <v>5.4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1"/>
      <c r="Z92" s="211"/>
      <c r="AA92" s="211"/>
      <c r="AB92" s="211"/>
      <c r="AC92" s="211"/>
      <c r="AD92" s="211"/>
      <c r="AE92" s="211"/>
      <c r="AF92" s="211"/>
      <c r="AG92" s="211" t="s">
        <v>149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>
      <c r="A93" s="232">
        <v>21</v>
      </c>
      <c r="B93" s="233" t="s">
        <v>258</v>
      </c>
      <c r="C93" s="252" t="s">
        <v>259</v>
      </c>
      <c r="D93" s="234" t="s">
        <v>157</v>
      </c>
      <c r="E93" s="235">
        <v>10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37">
        <v>5.4109999999999998E-2</v>
      </c>
      <c r="O93" s="237">
        <f>ROUND(E93*N93,2)</f>
        <v>0.54</v>
      </c>
      <c r="P93" s="237">
        <v>0</v>
      </c>
      <c r="Q93" s="237">
        <f>ROUND(E93*P93,2)</f>
        <v>0</v>
      </c>
      <c r="R93" s="237"/>
      <c r="S93" s="237" t="s">
        <v>143</v>
      </c>
      <c r="T93" s="238" t="s">
        <v>143</v>
      </c>
      <c r="U93" s="221">
        <v>2.1</v>
      </c>
      <c r="V93" s="221">
        <f>ROUND(E93*U93,2)</f>
        <v>21</v>
      </c>
      <c r="W93" s="221"/>
      <c r="X93" s="221" t="s">
        <v>144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180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>
      <c r="A94" s="218"/>
      <c r="B94" s="219"/>
      <c r="C94" s="254" t="s">
        <v>260</v>
      </c>
      <c r="D94" s="223"/>
      <c r="E94" s="224">
        <v>6</v>
      </c>
      <c r="F94" s="221"/>
      <c r="G94" s="221"/>
      <c r="H94" s="221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11"/>
      <c r="Z94" s="211"/>
      <c r="AA94" s="211"/>
      <c r="AB94" s="211"/>
      <c r="AC94" s="211"/>
      <c r="AD94" s="211"/>
      <c r="AE94" s="211"/>
      <c r="AF94" s="211"/>
      <c r="AG94" s="211" t="s">
        <v>149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>
      <c r="A95" s="218"/>
      <c r="B95" s="219"/>
      <c r="C95" s="254" t="s">
        <v>261</v>
      </c>
      <c r="D95" s="223"/>
      <c r="E95" s="224">
        <v>4</v>
      </c>
      <c r="F95" s="221"/>
      <c r="G95" s="221"/>
      <c r="H95" s="221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11"/>
      <c r="Z95" s="211"/>
      <c r="AA95" s="211"/>
      <c r="AB95" s="211"/>
      <c r="AC95" s="211"/>
      <c r="AD95" s="211"/>
      <c r="AE95" s="211"/>
      <c r="AF95" s="211"/>
      <c r="AG95" s="211" t="s">
        <v>149</v>
      </c>
      <c r="AH95" s="211">
        <v>0</v>
      </c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ht="20" outlineLevel="1">
      <c r="A96" s="232">
        <v>22</v>
      </c>
      <c r="B96" s="233" t="s">
        <v>263</v>
      </c>
      <c r="C96" s="252" t="s">
        <v>264</v>
      </c>
      <c r="D96" s="234" t="s">
        <v>157</v>
      </c>
      <c r="E96" s="235">
        <v>6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21</v>
      </c>
      <c r="M96" s="237">
        <f>G96*(1+L96/100)</f>
        <v>0</v>
      </c>
      <c r="N96" s="237">
        <v>1.83E-2</v>
      </c>
      <c r="O96" s="237">
        <f>ROUND(E96*N96,2)</f>
        <v>0.11</v>
      </c>
      <c r="P96" s="237">
        <v>0</v>
      </c>
      <c r="Q96" s="237">
        <f>ROUND(E96*P96,2)</f>
        <v>0</v>
      </c>
      <c r="R96" s="237" t="s">
        <v>265</v>
      </c>
      <c r="S96" s="237" t="s">
        <v>143</v>
      </c>
      <c r="T96" s="238" t="s">
        <v>143</v>
      </c>
      <c r="U96" s="221">
        <v>0</v>
      </c>
      <c r="V96" s="221">
        <f>ROUND(E96*U96,2)</f>
        <v>0</v>
      </c>
      <c r="W96" s="221"/>
      <c r="X96" s="221" t="s">
        <v>266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267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>
      <c r="A97" s="218"/>
      <c r="B97" s="219"/>
      <c r="C97" s="254" t="s">
        <v>260</v>
      </c>
      <c r="D97" s="223"/>
      <c r="E97" s="224">
        <v>6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1"/>
      <c r="Z97" s="211"/>
      <c r="AA97" s="211"/>
      <c r="AB97" s="211"/>
      <c r="AC97" s="211"/>
      <c r="AD97" s="211"/>
      <c r="AE97" s="211"/>
      <c r="AF97" s="211"/>
      <c r="AG97" s="211" t="s">
        <v>149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ht="20" outlineLevel="1">
      <c r="A98" s="232">
        <v>23</v>
      </c>
      <c r="B98" s="233" t="s">
        <v>268</v>
      </c>
      <c r="C98" s="252" t="s">
        <v>269</v>
      </c>
      <c r="D98" s="234" t="s">
        <v>157</v>
      </c>
      <c r="E98" s="235">
        <v>2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21</v>
      </c>
      <c r="M98" s="237">
        <f>G98*(1+L98/100)</f>
        <v>0</v>
      </c>
      <c r="N98" s="237">
        <v>1.84E-2</v>
      </c>
      <c r="O98" s="237">
        <f>ROUND(E98*N98,2)</f>
        <v>0.04</v>
      </c>
      <c r="P98" s="237">
        <v>0</v>
      </c>
      <c r="Q98" s="237">
        <f>ROUND(E98*P98,2)</f>
        <v>0</v>
      </c>
      <c r="R98" s="237" t="s">
        <v>265</v>
      </c>
      <c r="S98" s="237" t="s">
        <v>143</v>
      </c>
      <c r="T98" s="238" t="s">
        <v>143</v>
      </c>
      <c r="U98" s="221">
        <v>0</v>
      </c>
      <c r="V98" s="221">
        <f>ROUND(E98*U98,2)</f>
        <v>0</v>
      </c>
      <c r="W98" s="221"/>
      <c r="X98" s="221" t="s">
        <v>266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267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>
      <c r="A99" s="218"/>
      <c r="B99" s="219"/>
      <c r="C99" s="254" t="s">
        <v>270</v>
      </c>
      <c r="D99" s="223"/>
      <c r="E99" s="224">
        <v>2</v>
      </c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11"/>
      <c r="Z99" s="211"/>
      <c r="AA99" s="211"/>
      <c r="AB99" s="211"/>
      <c r="AC99" s="211"/>
      <c r="AD99" s="211"/>
      <c r="AE99" s="211"/>
      <c r="AF99" s="211"/>
      <c r="AG99" s="211" t="s">
        <v>149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ht="20" outlineLevel="1">
      <c r="A100" s="232">
        <v>24</v>
      </c>
      <c r="B100" s="233" t="s">
        <v>271</v>
      </c>
      <c r="C100" s="252" t="s">
        <v>272</v>
      </c>
      <c r="D100" s="234" t="s">
        <v>157</v>
      </c>
      <c r="E100" s="235">
        <v>2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37">
        <v>0.02</v>
      </c>
      <c r="O100" s="237">
        <f>ROUND(E100*N100,2)</f>
        <v>0.04</v>
      </c>
      <c r="P100" s="237">
        <v>0</v>
      </c>
      <c r="Q100" s="237">
        <f>ROUND(E100*P100,2)</f>
        <v>0</v>
      </c>
      <c r="R100" s="237" t="s">
        <v>265</v>
      </c>
      <c r="S100" s="237" t="s">
        <v>143</v>
      </c>
      <c r="T100" s="238" t="s">
        <v>143</v>
      </c>
      <c r="U100" s="221">
        <v>0</v>
      </c>
      <c r="V100" s="221">
        <f>ROUND(E100*U100,2)</f>
        <v>0</v>
      </c>
      <c r="W100" s="221"/>
      <c r="X100" s="221" t="s">
        <v>266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267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>
      <c r="A101" s="218"/>
      <c r="B101" s="219"/>
      <c r="C101" s="254" t="s">
        <v>270</v>
      </c>
      <c r="D101" s="223"/>
      <c r="E101" s="224">
        <v>2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149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13">
      <c r="A102" s="226" t="s">
        <v>137</v>
      </c>
      <c r="B102" s="227" t="s">
        <v>76</v>
      </c>
      <c r="C102" s="251" t="s">
        <v>77</v>
      </c>
      <c r="D102" s="228"/>
      <c r="E102" s="229"/>
      <c r="F102" s="230"/>
      <c r="G102" s="230">
        <f>SUMIF(AG103:AG105,"&lt;&gt;NOR",G103:G105)</f>
        <v>0</v>
      </c>
      <c r="H102" s="230"/>
      <c r="I102" s="230">
        <f>SUM(I103:I105)</f>
        <v>0</v>
      </c>
      <c r="J102" s="230"/>
      <c r="K102" s="230">
        <f>SUM(K103:K105)</f>
        <v>0</v>
      </c>
      <c r="L102" s="230"/>
      <c r="M102" s="230">
        <f>SUM(M103:M105)</f>
        <v>0</v>
      </c>
      <c r="N102" s="230"/>
      <c r="O102" s="230">
        <f>SUM(O103:O105)</f>
        <v>0.02</v>
      </c>
      <c r="P102" s="230"/>
      <c r="Q102" s="230">
        <f>SUM(Q103:Q105)</f>
        <v>0</v>
      </c>
      <c r="R102" s="230"/>
      <c r="S102" s="230"/>
      <c r="T102" s="231"/>
      <c r="U102" s="225"/>
      <c r="V102" s="225">
        <f>SUM(V103:V105)</f>
        <v>2.72</v>
      </c>
      <c r="W102" s="225"/>
      <c r="X102" s="225"/>
      <c r="AG102" t="s">
        <v>138</v>
      </c>
    </row>
    <row r="103" spans="1:60" outlineLevel="1">
      <c r="A103" s="232">
        <v>25</v>
      </c>
      <c r="B103" s="233" t="s">
        <v>275</v>
      </c>
      <c r="C103" s="252" t="s">
        <v>276</v>
      </c>
      <c r="D103" s="234" t="s">
        <v>164</v>
      </c>
      <c r="E103" s="235">
        <v>12.96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37">
        <v>1.58E-3</v>
      </c>
      <c r="O103" s="237">
        <f>ROUND(E103*N103,2)</f>
        <v>0.02</v>
      </c>
      <c r="P103" s="237">
        <v>0</v>
      </c>
      <c r="Q103" s="237">
        <f>ROUND(E103*P103,2)</f>
        <v>0</v>
      </c>
      <c r="R103" s="237"/>
      <c r="S103" s="237" t="s">
        <v>143</v>
      </c>
      <c r="T103" s="238" t="s">
        <v>143</v>
      </c>
      <c r="U103" s="221">
        <v>0.21</v>
      </c>
      <c r="V103" s="221">
        <f>ROUND(E103*U103,2)</f>
        <v>2.72</v>
      </c>
      <c r="W103" s="221"/>
      <c r="X103" s="221" t="s">
        <v>144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180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>
      <c r="A104" s="218"/>
      <c r="B104" s="219"/>
      <c r="C104" s="254" t="s">
        <v>277</v>
      </c>
      <c r="D104" s="223"/>
      <c r="E104" s="224">
        <v>6.86</v>
      </c>
      <c r="F104" s="221"/>
      <c r="G104" s="221"/>
      <c r="H104" s="221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149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>
      <c r="A105" s="218"/>
      <c r="B105" s="219"/>
      <c r="C105" s="254" t="s">
        <v>278</v>
      </c>
      <c r="D105" s="223"/>
      <c r="E105" s="224">
        <v>6.1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149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13">
      <c r="A106" s="226" t="s">
        <v>137</v>
      </c>
      <c r="B106" s="227" t="s">
        <v>78</v>
      </c>
      <c r="C106" s="251" t="s">
        <v>79</v>
      </c>
      <c r="D106" s="228"/>
      <c r="E106" s="229"/>
      <c r="F106" s="230"/>
      <c r="G106" s="230">
        <f>SUMIF(AG107:AG109,"&lt;&gt;NOR",G107:G109)</f>
        <v>0</v>
      </c>
      <c r="H106" s="230"/>
      <c r="I106" s="230">
        <f>SUM(I107:I109)</f>
        <v>0</v>
      </c>
      <c r="J106" s="230"/>
      <c r="K106" s="230">
        <f>SUM(K107:K109)</f>
        <v>0</v>
      </c>
      <c r="L106" s="230"/>
      <c r="M106" s="230">
        <f>SUM(M107:M109)</f>
        <v>0</v>
      </c>
      <c r="N106" s="230"/>
      <c r="O106" s="230">
        <f>SUM(O107:O109)</f>
        <v>0</v>
      </c>
      <c r="P106" s="230"/>
      <c r="Q106" s="230">
        <f>SUM(Q107:Q109)</f>
        <v>0</v>
      </c>
      <c r="R106" s="230"/>
      <c r="S106" s="230"/>
      <c r="T106" s="231"/>
      <c r="U106" s="225"/>
      <c r="V106" s="225">
        <f>SUM(V107:V109)</f>
        <v>11.45</v>
      </c>
      <c r="W106" s="225"/>
      <c r="X106" s="225"/>
      <c r="AG106" t="s">
        <v>138</v>
      </c>
    </row>
    <row r="107" spans="1:60" outlineLevel="1">
      <c r="A107" s="232">
        <v>26</v>
      </c>
      <c r="B107" s="233" t="s">
        <v>279</v>
      </c>
      <c r="C107" s="252" t="s">
        <v>280</v>
      </c>
      <c r="D107" s="234" t="s">
        <v>164</v>
      </c>
      <c r="E107" s="235">
        <v>36.935499999999998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21</v>
      </c>
      <c r="M107" s="237">
        <f>G107*(1+L107/100)</f>
        <v>0</v>
      </c>
      <c r="N107" s="237">
        <v>4.0000000000000003E-5</v>
      </c>
      <c r="O107" s="237">
        <f>ROUND(E107*N107,2)</f>
        <v>0</v>
      </c>
      <c r="P107" s="237">
        <v>0</v>
      </c>
      <c r="Q107" s="237">
        <f>ROUND(E107*P107,2)</f>
        <v>0</v>
      </c>
      <c r="R107" s="237"/>
      <c r="S107" s="237" t="s">
        <v>281</v>
      </c>
      <c r="T107" s="238" t="s">
        <v>282</v>
      </c>
      <c r="U107" s="221">
        <v>0.31</v>
      </c>
      <c r="V107" s="221">
        <f>ROUND(E107*U107,2)</f>
        <v>11.45</v>
      </c>
      <c r="W107" s="221"/>
      <c r="X107" s="221" t="s">
        <v>144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145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30.5" outlineLevel="1">
      <c r="A108" s="218"/>
      <c r="B108" s="219"/>
      <c r="C108" s="255" t="s">
        <v>283</v>
      </c>
      <c r="D108" s="240"/>
      <c r="E108" s="240"/>
      <c r="F108" s="240"/>
      <c r="G108" s="240"/>
      <c r="H108" s="221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160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41" t="str">
        <f>C108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108" s="211"/>
      <c r="BC108" s="211"/>
      <c r="BD108" s="211"/>
      <c r="BE108" s="211"/>
      <c r="BF108" s="211"/>
      <c r="BG108" s="211"/>
      <c r="BH108" s="211"/>
    </row>
    <row r="109" spans="1:60" outlineLevel="1">
      <c r="A109" s="218"/>
      <c r="B109" s="219"/>
      <c r="C109" s="254" t="s">
        <v>284</v>
      </c>
      <c r="D109" s="223"/>
      <c r="E109" s="224">
        <v>36.935499999999998</v>
      </c>
      <c r="F109" s="221"/>
      <c r="G109" s="221"/>
      <c r="H109" s="221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149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13">
      <c r="A110" s="226" t="s">
        <v>137</v>
      </c>
      <c r="B110" s="227" t="s">
        <v>80</v>
      </c>
      <c r="C110" s="251" t="s">
        <v>81</v>
      </c>
      <c r="D110" s="228"/>
      <c r="E110" s="229"/>
      <c r="F110" s="230"/>
      <c r="G110" s="230">
        <f>SUMIF(AG111:AG157,"&lt;&gt;NOR",G111:G157)</f>
        <v>0</v>
      </c>
      <c r="H110" s="230"/>
      <c r="I110" s="230">
        <f>SUM(I111:I157)</f>
        <v>0</v>
      </c>
      <c r="J110" s="230"/>
      <c r="K110" s="230">
        <f>SUM(K111:K157)</f>
        <v>0</v>
      </c>
      <c r="L110" s="230"/>
      <c r="M110" s="230">
        <f>SUM(M111:M157)</f>
        <v>0</v>
      </c>
      <c r="N110" s="230"/>
      <c r="O110" s="230">
        <f>SUM(O111:O157)</f>
        <v>0.04</v>
      </c>
      <c r="P110" s="230"/>
      <c r="Q110" s="230">
        <f>SUM(Q111:Q157)</f>
        <v>22.950000000000003</v>
      </c>
      <c r="R110" s="230"/>
      <c r="S110" s="230"/>
      <c r="T110" s="231"/>
      <c r="U110" s="225"/>
      <c r="V110" s="225">
        <f>SUM(V111:V157)</f>
        <v>110.75</v>
      </c>
      <c r="W110" s="225"/>
      <c r="X110" s="225"/>
      <c r="AG110" t="s">
        <v>138</v>
      </c>
    </row>
    <row r="111" spans="1:60" outlineLevel="1">
      <c r="A111" s="232">
        <v>27</v>
      </c>
      <c r="B111" s="233" t="s">
        <v>285</v>
      </c>
      <c r="C111" s="252" t="s">
        <v>286</v>
      </c>
      <c r="D111" s="234" t="s">
        <v>164</v>
      </c>
      <c r="E111" s="235">
        <v>26.965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21</v>
      </c>
      <c r="M111" s="237">
        <f>G111*(1+L111/100)</f>
        <v>0</v>
      </c>
      <c r="N111" s="237">
        <v>6.7000000000000002E-4</v>
      </c>
      <c r="O111" s="237">
        <f>ROUND(E111*N111,2)</f>
        <v>0.02</v>
      </c>
      <c r="P111" s="237">
        <v>0.13400000000000001</v>
      </c>
      <c r="Q111" s="237">
        <f>ROUND(E111*P111,2)</f>
        <v>3.61</v>
      </c>
      <c r="R111" s="237" t="s">
        <v>287</v>
      </c>
      <c r="S111" s="237" t="s">
        <v>143</v>
      </c>
      <c r="T111" s="238" t="s">
        <v>143</v>
      </c>
      <c r="U111" s="221">
        <v>0.21</v>
      </c>
      <c r="V111" s="221">
        <f>ROUND(E111*U111,2)</f>
        <v>5.66</v>
      </c>
      <c r="W111" s="221"/>
      <c r="X111" s="221" t="s">
        <v>144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180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20.5" outlineLevel="1">
      <c r="A112" s="218"/>
      <c r="B112" s="219"/>
      <c r="C112" s="253" t="s">
        <v>288</v>
      </c>
      <c r="D112" s="239"/>
      <c r="E112" s="239"/>
      <c r="F112" s="239"/>
      <c r="G112" s="239"/>
      <c r="H112" s="221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147</v>
      </c>
      <c r="AH112" s="211"/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41" t="str">
        <f>C112</f>
        <v>nebo vybourání otvorů průřezové plochy přes 4 m2 v příčkách, včetně pomocného lešení o výšce podlahy do 1900 mm a pro zatížení do 1,5 kPa  (150 kg/m2),</v>
      </c>
      <c r="BB112" s="211"/>
      <c r="BC112" s="211"/>
      <c r="BD112" s="211"/>
      <c r="BE112" s="211"/>
      <c r="BF112" s="211"/>
      <c r="BG112" s="211"/>
      <c r="BH112" s="211"/>
    </row>
    <row r="113" spans="1:60" outlineLevel="1">
      <c r="A113" s="218"/>
      <c r="B113" s="219"/>
      <c r="C113" s="254" t="s">
        <v>562</v>
      </c>
      <c r="D113" s="223"/>
      <c r="E113" s="224">
        <v>34.164999999999999</v>
      </c>
      <c r="F113" s="221"/>
      <c r="G113" s="221"/>
      <c r="H113" s="221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11"/>
      <c r="Z113" s="211"/>
      <c r="AA113" s="211"/>
      <c r="AB113" s="211"/>
      <c r="AC113" s="211"/>
      <c r="AD113" s="211"/>
      <c r="AE113" s="211"/>
      <c r="AF113" s="211"/>
      <c r="AG113" s="211" t="s">
        <v>149</v>
      </c>
      <c r="AH113" s="211">
        <v>0</v>
      </c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>
      <c r="A114" s="218"/>
      <c r="B114" s="219"/>
      <c r="C114" s="254" t="s">
        <v>290</v>
      </c>
      <c r="D114" s="223"/>
      <c r="E114" s="224">
        <v>-7.2</v>
      </c>
      <c r="F114" s="221"/>
      <c r="G114" s="221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149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>
      <c r="A115" s="232">
        <v>28</v>
      </c>
      <c r="B115" s="233" t="s">
        <v>291</v>
      </c>
      <c r="C115" s="252" t="s">
        <v>292</v>
      </c>
      <c r="D115" s="234" t="s">
        <v>164</v>
      </c>
      <c r="E115" s="235">
        <v>3.415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37">
        <v>6.7000000000000002E-4</v>
      </c>
      <c r="O115" s="237">
        <f>ROUND(E115*N115,2)</f>
        <v>0</v>
      </c>
      <c r="P115" s="237">
        <v>5.5E-2</v>
      </c>
      <c r="Q115" s="237">
        <f>ROUND(E115*P115,2)</f>
        <v>0.19</v>
      </c>
      <c r="R115" s="237" t="s">
        <v>287</v>
      </c>
      <c r="S115" s="237" t="s">
        <v>143</v>
      </c>
      <c r="T115" s="238" t="s">
        <v>143</v>
      </c>
      <c r="U115" s="221">
        <v>0.38</v>
      </c>
      <c r="V115" s="221">
        <f>ROUND(E115*U115,2)</f>
        <v>1.3</v>
      </c>
      <c r="W115" s="221"/>
      <c r="X115" s="221" t="s">
        <v>144</v>
      </c>
      <c r="Y115" s="211"/>
      <c r="Z115" s="211"/>
      <c r="AA115" s="211"/>
      <c r="AB115" s="211"/>
      <c r="AC115" s="211"/>
      <c r="AD115" s="211"/>
      <c r="AE115" s="211"/>
      <c r="AF115" s="211"/>
      <c r="AG115" s="211" t="s">
        <v>145</v>
      </c>
      <c r="AH115" s="211"/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>
      <c r="A116" s="218"/>
      <c r="B116" s="219"/>
      <c r="C116" s="253" t="s">
        <v>293</v>
      </c>
      <c r="D116" s="239"/>
      <c r="E116" s="239"/>
      <c r="F116" s="239"/>
      <c r="G116" s="239"/>
      <c r="H116" s="221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147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41" t="str">
        <f>C116</f>
        <v>nebo vybourání otvorů jakýchkoliv rozměrů, včetně pomocného lešení o výšce podlahy do 1900 mm a pro zatížení do 1,5 kPa  (150 kg/m2),</v>
      </c>
      <c r="BB116" s="211"/>
      <c r="BC116" s="211"/>
      <c r="BD116" s="211"/>
      <c r="BE116" s="211"/>
      <c r="BF116" s="211"/>
      <c r="BG116" s="211"/>
      <c r="BH116" s="211"/>
    </row>
    <row r="117" spans="1:60" outlineLevel="1">
      <c r="A117" s="218"/>
      <c r="B117" s="219"/>
      <c r="C117" s="254" t="s">
        <v>294</v>
      </c>
      <c r="D117" s="223"/>
      <c r="E117" s="224">
        <v>3.415</v>
      </c>
      <c r="F117" s="221"/>
      <c r="G117" s="221"/>
      <c r="H117" s="221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149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0" outlineLevel="1">
      <c r="A118" s="232">
        <v>29</v>
      </c>
      <c r="B118" s="233" t="s">
        <v>295</v>
      </c>
      <c r="C118" s="252" t="s">
        <v>296</v>
      </c>
      <c r="D118" s="234" t="s">
        <v>164</v>
      </c>
      <c r="E118" s="235">
        <v>3.9649999999999999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21</v>
      </c>
      <c r="M118" s="237">
        <f>G118*(1+L118/100)</f>
        <v>0</v>
      </c>
      <c r="N118" s="237">
        <v>3.3E-4</v>
      </c>
      <c r="O118" s="237">
        <f>ROUND(E118*N118,2)</f>
        <v>0</v>
      </c>
      <c r="P118" s="237">
        <v>1.183E-2</v>
      </c>
      <c r="Q118" s="237">
        <f>ROUND(E118*P118,2)</f>
        <v>0.05</v>
      </c>
      <c r="R118" s="237" t="s">
        <v>287</v>
      </c>
      <c r="S118" s="237" t="s">
        <v>143</v>
      </c>
      <c r="T118" s="238" t="s">
        <v>143</v>
      </c>
      <c r="U118" s="221">
        <v>0.35</v>
      </c>
      <c r="V118" s="221">
        <f>ROUND(E118*U118,2)</f>
        <v>1.39</v>
      </c>
      <c r="W118" s="221"/>
      <c r="X118" s="221" t="s">
        <v>144</v>
      </c>
      <c r="Y118" s="211"/>
      <c r="Z118" s="211"/>
      <c r="AA118" s="211"/>
      <c r="AB118" s="211"/>
      <c r="AC118" s="211"/>
      <c r="AD118" s="211"/>
      <c r="AE118" s="211"/>
      <c r="AF118" s="211"/>
      <c r="AG118" s="211" t="s">
        <v>145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>
      <c r="A119" s="218"/>
      <c r="B119" s="219"/>
      <c r="C119" s="254" t="s">
        <v>297</v>
      </c>
      <c r="D119" s="223"/>
      <c r="E119" s="224">
        <v>3.9649999999999999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149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>
      <c r="A120" s="232">
        <v>30</v>
      </c>
      <c r="B120" s="233" t="s">
        <v>309</v>
      </c>
      <c r="C120" s="252" t="s">
        <v>310</v>
      </c>
      <c r="D120" s="234" t="s">
        <v>164</v>
      </c>
      <c r="E120" s="235">
        <v>33.488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37">
        <v>0</v>
      </c>
      <c r="O120" s="237">
        <f>ROUND(E120*N120,2)</f>
        <v>0</v>
      </c>
      <c r="P120" s="237">
        <v>2.546E-2</v>
      </c>
      <c r="Q120" s="237">
        <f>ROUND(E120*P120,2)</f>
        <v>0.85</v>
      </c>
      <c r="R120" s="237" t="s">
        <v>287</v>
      </c>
      <c r="S120" s="237" t="s">
        <v>143</v>
      </c>
      <c r="T120" s="238" t="s">
        <v>143</v>
      </c>
      <c r="U120" s="221">
        <v>0.13</v>
      </c>
      <c r="V120" s="221">
        <f>ROUND(E120*U120,2)</f>
        <v>4.3499999999999996</v>
      </c>
      <c r="W120" s="221"/>
      <c r="X120" s="221" t="s">
        <v>144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145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>
      <c r="A121" s="218"/>
      <c r="B121" s="219"/>
      <c r="C121" s="254" t="s">
        <v>553</v>
      </c>
      <c r="D121" s="223"/>
      <c r="E121" s="224">
        <v>6.7</v>
      </c>
      <c r="F121" s="221"/>
      <c r="G121" s="221"/>
      <c r="H121" s="221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149</v>
      </c>
      <c r="AH121" s="211">
        <v>0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>
      <c r="A122" s="218"/>
      <c r="B122" s="219"/>
      <c r="C122" s="254" t="s">
        <v>311</v>
      </c>
      <c r="D122" s="223"/>
      <c r="E122" s="224">
        <v>7.2504999999999997</v>
      </c>
      <c r="F122" s="221"/>
      <c r="G122" s="221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149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>
      <c r="A123" s="218"/>
      <c r="B123" s="219"/>
      <c r="C123" s="254" t="s">
        <v>195</v>
      </c>
      <c r="D123" s="223"/>
      <c r="E123" s="224">
        <v>5.9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149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>
      <c r="A124" s="218"/>
      <c r="B124" s="219"/>
      <c r="C124" s="254" t="s">
        <v>196</v>
      </c>
      <c r="D124" s="223"/>
      <c r="E124" s="224">
        <v>13.637499999999999</v>
      </c>
      <c r="F124" s="221"/>
      <c r="G124" s="221"/>
      <c r="H124" s="221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149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>
      <c r="A125" s="232">
        <v>31</v>
      </c>
      <c r="B125" s="233" t="s">
        <v>312</v>
      </c>
      <c r="C125" s="252" t="s">
        <v>313</v>
      </c>
      <c r="D125" s="234" t="s">
        <v>141</v>
      </c>
      <c r="E125" s="235">
        <v>2.8117999999999999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21</v>
      </c>
      <c r="M125" s="237">
        <f>G125*(1+L125/100)</f>
        <v>0</v>
      </c>
      <c r="N125" s="237">
        <v>0</v>
      </c>
      <c r="O125" s="237">
        <f>ROUND(E125*N125,2)</f>
        <v>0</v>
      </c>
      <c r="P125" s="237">
        <v>2.2000000000000002</v>
      </c>
      <c r="Q125" s="237">
        <f>ROUND(E125*P125,2)</f>
        <v>6.19</v>
      </c>
      <c r="R125" s="237"/>
      <c r="S125" s="237" t="s">
        <v>143</v>
      </c>
      <c r="T125" s="238" t="s">
        <v>143</v>
      </c>
      <c r="U125" s="221">
        <v>10.88</v>
      </c>
      <c r="V125" s="221">
        <f>ROUND(E125*U125,2)</f>
        <v>30.59</v>
      </c>
      <c r="W125" s="221"/>
      <c r="X125" s="221" t="s">
        <v>144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180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>
      <c r="A126" s="218"/>
      <c r="B126" s="219"/>
      <c r="C126" s="254" t="s">
        <v>558</v>
      </c>
      <c r="D126" s="223"/>
      <c r="E126" s="224">
        <v>2.7284999999999999</v>
      </c>
      <c r="F126" s="221"/>
      <c r="G126" s="221"/>
      <c r="H126" s="221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149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>
      <c r="A127" s="218"/>
      <c r="B127" s="219"/>
      <c r="C127" s="254" t="s">
        <v>559</v>
      </c>
      <c r="D127" s="223"/>
      <c r="E127" s="224">
        <v>8.3299999999999999E-2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149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>
      <c r="A128" s="232">
        <v>32</v>
      </c>
      <c r="B128" s="233" t="s">
        <v>315</v>
      </c>
      <c r="C128" s="252" t="s">
        <v>316</v>
      </c>
      <c r="D128" s="234" t="s">
        <v>164</v>
      </c>
      <c r="E128" s="235">
        <v>32.1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21</v>
      </c>
      <c r="M128" s="237">
        <f>G128*(1+L128/100)</f>
        <v>0</v>
      </c>
      <c r="N128" s="237">
        <v>0</v>
      </c>
      <c r="O128" s="237">
        <f>ROUND(E128*N128,2)</f>
        <v>0</v>
      </c>
      <c r="P128" s="237">
        <v>0.02</v>
      </c>
      <c r="Q128" s="237">
        <f>ROUND(E128*P128,2)</f>
        <v>0.64</v>
      </c>
      <c r="R128" s="237"/>
      <c r="S128" s="237" t="s">
        <v>143</v>
      </c>
      <c r="T128" s="238" t="s">
        <v>143</v>
      </c>
      <c r="U128" s="221">
        <v>0.15</v>
      </c>
      <c r="V128" s="221">
        <f>ROUND(E128*U128,2)</f>
        <v>4.82</v>
      </c>
      <c r="W128" s="221"/>
      <c r="X128" s="221" t="s">
        <v>144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180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>
      <c r="A129" s="218"/>
      <c r="B129" s="219"/>
      <c r="C129" s="254" t="s">
        <v>563</v>
      </c>
      <c r="D129" s="223"/>
      <c r="E129" s="224">
        <v>32.1</v>
      </c>
      <c r="F129" s="221"/>
      <c r="G129" s="221"/>
      <c r="H129" s="221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149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>
      <c r="A130" s="232">
        <v>33</v>
      </c>
      <c r="B130" s="233" t="s">
        <v>318</v>
      </c>
      <c r="C130" s="252" t="s">
        <v>319</v>
      </c>
      <c r="D130" s="234" t="s">
        <v>157</v>
      </c>
      <c r="E130" s="235">
        <v>10</v>
      </c>
      <c r="F130" s="236"/>
      <c r="G130" s="237">
        <f>ROUND(E130*F130,2)</f>
        <v>0</v>
      </c>
      <c r="H130" s="236"/>
      <c r="I130" s="237">
        <f>ROUND(E130*H130,2)</f>
        <v>0</v>
      </c>
      <c r="J130" s="236"/>
      <c r="K130" s="237">
        <f>ROUND(E130*J130,2)</f>
        <v>0</v>
      </c>
      <c r="L130" s="237">
        <v>21</v>
      </c>
      <c r="M130" s="237">
        <f>G130*(1+L130/100)</f>
        <v>0</v>
      </c>
      <c r="N130" s="237">
        <v>0</v>
      </c>
      <c r="O130" s="237">
        <f>ROUND(E130*N130,2)</f>
        <v>0</v>
      </c>
      <c r="P130" s="237">
        <v>0</v>
      </c>
      <c r="Q130" s="237">
        <f>ROUND(E130*P130,2)</f>
        <v>0</v>
      </c>
      <c r="R130" s="237"/>
      <c r="S130" s="237" t="s">
        <v>143</v>
      </c>
      <c r="T130" s="238" t="s">
        <v>143</v>
      </c>
      <c r="U130" s="221">
        <v>0.05</v>
      </c>
      <c r="V130" s="221">
        <f>ROUND(E130*U130,2)</f>
        <v>0.5</v>
      </c>
      <c r="W130" s="221"/>
      <c r="X130" s="221" t="s">
        <v>144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180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>
      <c r="A131" s="218"/>
      <c r="B131" s="219"/>
      <c r="C131" s="254" t="s">
        <v>320</v>
      </c>
      <c r="D131" s="223"/>
      <c r="E131" s="224">
        <v>7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149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>
      <c r="A132" s="218"/>
      <c r="B132" s="219"/>
      <c r="C132" s="254" t="s">
        <v>321</v>
      </c>
      <c r="D132" s="223"/>
      <c r="E132" s="224">
        <v>3</v>
      </c>
      <c r="F132" s="221"/>
      <c r="G132" s="221"/>
      <c r="H132" s="221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149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>
      <c r="A133" s="232">
        <v>34</v>
      </c>
      <c r="B133" s="233" t="s">
        <v>322</v>
      </c>
      <c r="C133" s="252" t="s">
        <v>323</v>
      </c>
      <c r="D133" s="234" t="s">
        <v>164</v>
      </c>
      <c r="E133" s="235">
        <v>13.2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21</v>
      </c>
      <c r="M133" s="237">
        <f>G133*(1+L133/100)</f>
        <v>0</v>
      </c>
      <c r="N133" s="237">
        <v>1.17E-3</v>
      </c>
      <c r="O133" s="237">
        <f>ROUND(E133*N133,2)</f>
        <v>0.02</v>
      </c>
      <c r="P133" s="237">
        <v>7.5999999999999998E-2</v>
      </c>
      <c r="Q133" s="237">
        <f>ROUND(E133*P133,2)</f>
        <v>1</v>
      </c>
      <c r="R133" s="237"/>
      <c r="S133" s="237" t="s">
        <v>143</v>
      </c>
      <c r="T133" s="238" t="s">
        <v>143</v>
      </c>
      <c r="U133" s="221">
        <v>0.94</v>
      </c>
      <c r="V133" s="221">
        <f>ROUND(E133*U133,2)</f>
        <v>12.41</v>
      </c>
      <c r="W133" s="221"/>
      <c r="X133" s="221" t="s">
        <v>144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180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>
      <c r="A134" s="218"/>
      <c r="B134" s="219"/>
      <c r="C134" s="254" t="s">
        <v>324</v>
      </c>
      <c r="D134" s="223"/>
      <c r="E134" s="224">
        <v>8.4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149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>
      <c r="A135" s="218"/>
      <c r="B135" s="219"/>
      <c r="C135" s="254" t="s">
        <v>325</v>
      </c>
      <c r="D135" s="223"/>
      <c r="E135" s="224">
        <v>4.8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149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>
      <c r="A136" s="232">
        <v>35</v>
      </c>
      <c r="B136" s="233" t="s">
        <v>331</v>
      </c>
      <c r="C136" s="252" t="s">
        <v>332</v>
      </c>
      <c r="D136" s="234" t="s">
        <v>164</v>
      </c>
      <c r="E136" s="235">
        <v>65.731999999999999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7">
        <v>0</v>
      </c>
      <c r="O136" s="237">
        <f>ROUND(E136*N136,2)</f>
        <v>0</v>
      </c>
      <c r="P136" s="237">
        <v>4.5999999999999999E-2</v>
      </c>
      <c r="Q136" s="237">
        <f>ROUND(E136*P136,2)</f>
        <v>3.02</v>
      </c>
      <c r="R136" s="237"/>
      <c r="S136" s="237" t="s">
        <v>143</v>
      </c>
      <c r="T136" s="238" t="s">
        <v>143</v>
      </c>
      <c r="U136" s="221">
        <v>0.26</v>
      </c>
      <c r="V136" s="221">
        <f>ROUND(E136*U136,2)</f>
        <v>17.09</v>
      </c>
      <c r="W136" s="221"/>
      <c r="X136" s="221" t="s">
        <v>144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180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>
      <c r="A137" s="218"/>
      <c r="B137" s="219"/>
      <c r="C137" s="254" t="s">
        <v>333</v>
      </c>
      <c r="D137" s="223"/>
      <c r="E137" s="224"/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149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>
      <c r="A138" s="218"/>
      <c r="B138" s="219"/>
      <c r="C138" s="254" t="s">
        <v>564</v>
      </c>
      <c r="D138" s="223"/>
      <c r="E138" s="224">
        <v>14.3775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149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>
      <c r="A139" s="218"/>
      <c r="B139" s="219"/>
      <c r="C139" s="254" t="s">
        <v>335</v>
      </c>
      <c r="D139" s="223"/>
      <c r="E139" s="224">
        <v>13.0075</v>
      </c>
      <c r="F139" s="221"/>
      <c r="G139" s="221"/>
      <c r="H139" s="221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149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>
      <c r="A140" s="218"/>
      <c r="B140" s="219"/>
      <c r="C140" s="254" t="s">
        <v>336</v>
      </c>
      <c r="D140" s="223"/>
      <c r="E140" s="224">
        <v>5.62</v>
      </c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149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>
      <c r="A141" s="218"/>
      <c r="B141" s="219"/>
      <c r="C141" s="254" t="s">
        <v>337</v>
      </c>
      <c r="D141" s="223"/>
      <c r="E141" s="224">
        <v>9.6370000000000005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149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>
      <c r="A142" s="218"/>
      <c r="B142" s="219"/>
      <c r="C142" s="254" t="s">
        <v>338</v>
      </c>
      <c r="D142" s="223"/>
      <c r="E142" s="224">
        <v>12.074999999999999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149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>
      <c r="A143" s="218"/>
      <c r="B143" s="219"/>
      <c r="C143" s="254" t="s">
        <v>339</v>
      </c>
      <c r="D143" s="223"/>
      <c r="E143" s="224">
        <v>4.0262500000000001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149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>
      <c r="A144" s="218"/>
      <c r="B144" s="219"/>
      <c r="C144" s="254" t="s">
        <v>340</v>
      </c>
      <c r="D144" s="223"/>
      <c r="E144" s="224">
        <v>1.48125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149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>
      <c r="A145" s="218"/>
      <c r="B145" s="219"/>
      <c r="C145" s="254" t="s">
        <v>341</v>
      </c>
      <c r="D145" s="223"/>
      <c r="E145" s="224">
        <v>1.48125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149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>
      <c r="A146" s="218"/>
      <c r="B146" s="219"/>
      <c r="C146" s="254" t="s">
        <v>342</v>
      </c>
      <c r="D146" s="223"/>
      <c r="E146" s="224">
        <v>4.0262500000000001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149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>
      <c r="A147" s="232">
        <v>36</v>
      </c>
      <c r="B147" s="233" t="s">
        <v>344</v>
      </c>
      <c r="C147" s="252" t="s">
        <v>345</v>
      </c>
      <c r="D147" s="234" t="s">
        <v>164</v>
      </c>
      <c r="E147" s="235">
        <v>108.81</v>
      </c>
      <c r="F147" s="236"/>
      <c r="G147" s="237">
        <f>ROUND(E147*F147,2)</f>
        <v>0</v>
      </c>
      <c r="H147" s="236"/>
      <c r="I147" s="237">
        <f>ROUND(E147*H147,2)</f>
        <v>0</v>
      </c>
      <c r="J147" s="236"/>
      <c r="K147" s="237">
        <f>ROUND(E147*J147,2)</f>
        <v>0</v>
      </c>
      <c r="L147" s="237">
        <v>21</v>
      </c>
      <c r="M147" s="237">
        <f>G147*(1+L147/100)</f>
        <v>0</v>
      </c>
      <c r="N147" s="237">
        <v>0</v>
      </c>
      <c r="O147" s="237">
        <f>ROUND(E147*N147,2)</f>
        <v>0</v>
      </c>
      <c r="P147" s="237">
        <v>6.8000000000000005E-2</v>
      </c>
      <c r="Q147" s="237">
        <f>ROUND(E147*P147,2)</f>
        <v>7.4</v>
      </c>
      <c r="R147" s="237"/>
      <c r="S147" s="237" t="s">
        <v>143</v>
      </c>
      <c r="T147" s="238" t="s">
        <v>143</v>
      </c>
      <c r="U147" s="221">
        <v>0.3</v>
      </c>
      <c r="V147" s="221">
        <f>ROUND(E147*U147,2)</f>
        <v>32.64</v>
      </c>
      <c r="W147" s="221"/>
      <c r="X147" s="221" t="s">
        <v>144</v>
      </c>
      <c r="Y147" s="211"/>
      <c r="Z147" s="211"/>
      <c r="AA147" s="211"/>
      <c r="AB147" s="211"/>
      <c r="AC147" s="211"/>
      <c r="AD147" s="211"/>
      <c r="AE147" s="211"/>
      <c r="AF147" s="211"/>
      <c r="AG147" s="211" t="s">
        <v>180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>
      <c r="A148" s="218"/>
      <c r="B148" s="219"/>
      <c r="C148" s="254" t="s">
        <v>565</v>
      </c>
      <c r="D148" s="223"/>
      <c r="E148" s="224">
        <v>18.341999999999999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149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>
      <c r="A149" s="218"/>
      <c r="B149" s="219"/>
      <c r="C149" s="254" t="s">
        <v>566</v>
      </c>
      <c r="D149" s="223"/>
      <c r="E149" s="224">
        <v>11.214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149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>
      <c r="A150" s="218"/>
      <c r="B150" s="219"/>
      <c r="C150" s="254" t="s">
        <v>348</v>
      </c>
      <c r="D150" s="223"/>
      <c r="E150" s="224">
        <v>6.66</v>
      </c>
      <c r="F150" s="221"/>
      <c r="G150" s="221"/>
      <c r="H150" s="221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149</v>
      </c>
      <c r="AH150" s="211">
        <v>0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>
      <c r="A151" s="218"/>
      <c r="B151" s="219"/>
      <c r="C151" s="254" t="s">
        <v>349</v>
      </c>
      <c r="D151" s="223"/>
      <c r="E151" s="224">
        <v>6.66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149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>
      <c r="A152" s="218"/>
      <c r="B152" s="219"/>
      <c r="C152" s="254" t="s">
        <v>350</v>
      </c>
      <c r="D152" s="223"/>
      <c r="E152" s="224">
        <v>15.353999999999999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149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>
      <c r="A153" s="218"/>
      <c r="B153" s="219"/>
      <c r="C153" s="254" t="s">
        <v>351</v>
      </c>
      <c r="D153" s="223"/>
      <c r="E153" s="224">
        <v>19.260000000000002</v>
      </c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149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>
      <c r="A154" s="218"/>
      <c r="B154" s="219"/>
      <c r="C154" s="254" t="s">
        <v>352</v>
      </c>
      <c r="D154" s="223"/>
      <c r="E154" s="224">
        <v>7.83</v>
      </c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149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>
      <c r="A155" s="218"/>
      <c r="B155" s="219"/>
      <c r="C155" s="254" t="s">
        <v>353</v>
      </c>
      <c r="D155" s="223"/>
      <c r="E155" s="224">
        <v>7.83</v>
      </c>
      <c r="F155" s="221"/>
      <c r="G155" s="221"/>
      <c r="H155" s="221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149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>
      <c r="A156" s="218"/>
      <c r="B156" s="219"/>
      <c r="C156" s="254" t="s">
        <v>354</v>
      </c>
      <c r="D156" s="223"/>
      <c r="E156" s="224">
        <v>7.83</v>
      </c>
      <c r="F156" s="221"/>
      <c r="G156" s="221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149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>
      <c r="A157" s="218"/>
      <c r="B157" s="219"/>
      <c r="C157" s="254" t="s">
        <v>355</v>
      </c>
      <c r="D157" s="223"/>
      <c r="E157" s="224">
        <v>7.83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149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ht="13">
      <c r="A158" s="226" t="s">
        <v>137</v>
      </c>
      <c r="B158" s="227" t="s">
        <v>82</v>
      </c>
      <c r="C158" s="251" t="s">
        <v>83</v>
      </c>
      <c r="D158" s="228"/>
      <c r="E158" s="229"/>
      <c r="F158" s="230"/>
      <c r="G158" s="230">
        <f>SUMIF(AG159:AG159,"&lt;&gt;NOR",G159:G159)</f>
        <v>0</v>
      </c>
      <c r="H158" s="230"/>
      <c r="I158" s="230">
        <f>SUM(I159:I159)</f>
        <v>0</v>
      </c>
      <c r="J158" s="230"/>
      <c r="K158" s="230">
        <f>SUM(K159:K159)</f>
        <v>0</v>
      </c>
      <c r="L158" s="230"/>
      <c r="M158" s="230">
        <f>SUM(M159:M159)</f>
        <v>0</v>
      </c>
      <c r="N158" s="230"/>
      <c r="O158" s="230">
        <f>SUM(O159:O159)</f>
        <v>0</v>
      </c>
      <c r="P158" s="230"/>
      <c r="Q158" s="230">
        <f>SUM(Q159:Q159)</f>
        <v>0</v>
      </c>
      <c r="R158" s="230"/>
      <c r="S158" s="230"/>
      <c r="T158" s="231"/>
      <c r="U158" s="225"/>
      <c r="V158" s="225">
        <f>SUM(V159:V159)</f>
        <v>34.380000000000003</v>
      </c>
      <c r="W158" s="225"/>
      <c r="X158" s="225"/>
      <c r="AG158" t="s">
        <v>138</v>
      </c>
    </row>
    <row r="159" spans="1:60" outlineLevel="1">
      <c r="A159" s="242">
        <v>37</v>
      </c>
      <c r="B159" s="243" t="s">
        <v>357</v>
      </c>
      <c r="C159" s="256" t="s">
        <v>358</v>
      </c>
      <c r="D159" s="244" t="s">
        <v>152</v>
      </c>
      <c r="E159" s="245">
        <v>18.191040000000001</v>
      </c>
      <c r="F159" s="246"/>
      <c r="G159" s="247">
        <f>ROUND(E159*F159,2)</f>
        <v>0</v>
      </c>
      <c r="H159" s="246"/>
      <c r="I159" s="247">
        <f>ROUND(E159*H159,2)</f>
        <v>0</v>
      </c>
      <c r="J159" s="246"/>
      <c r="K159" s="247">
        <f>ROUND(E159*J159,2)</f>
        <v>0</v>
      </c>
      <c r="L159" s="247">
        <v>21</v>
      </c>
      <c r="M159" s="247">
        <f>G159*(1+L159/100)</f>
        <v>0</v>
      </c>
      <c r="N159" s="247">
        <v>0</v>
      </c>
      <c r="O159" s="247">
        <f>ROUND(E159*N159,2)</f>
        <v>0</v>
      </c>
      <c r="P159" s="247">
        <v>0</v>
      </c>
      <c r="Q159" s="247">
        <f>ROUND(E159*P159,2)</f>
        <v>0</v>
      </c>
      <c r="R159" s="247"/>
      <c r="S159" s="247" t="s">
        <v>143</v>
      </c>
      <c r="T159" s="248" t="s">
        <v>143</v>
      </c>
      <c r="U159" s="221">
        <v>1.89</v>
      </c>
      <c r="V159" s="221">
        <f>ROUND(E159*U159,2)</f>
        <v>34.380000000000003</v>
      </c>
      <c r="W159" s="221"/>
      <c r="X159" s="221" t="s">
        <v>359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360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ht="13">
      <c r="A160" s="226" t="s">
        <v>137</v>
      </c>
      <c r="B160" s="227" t="s">
        <v>84</v>
      </c>
      <c r="C160" s="251" t="s">
        <v>85</v>
      </c>
      <c r="D160" s="228"/>
      <c r="E160" s="229"/>
      <c r="F160" s="230"/>
      <c r="G160" s="230">
        <f>SUMIF(AG161:AG177,"&lt;&gt;NOR",G161:G177)</f>
        <v>0</v>
      </c>
      <c r="H160" s="230"/>
      <c r="I160" s="230">
        <f>SUM(I161:I177)</f>
        <v>0</v>
      </c>
      <c r="J160" s="230"/>
      <c r="K160" s="230">
        <f>SUM(K161:K177)</f>
        <v>0</v>
      </c>
      <c r="L160" s="230"/>
      <c r="M160" s="230">
        <f>SUM(M161:M177)</f>
        <v>0</v>
      </c>
      <c r="N160" s="230"/>
      <c r="O160" s="230">
        <f>SUM(O161:O177)</f>
        <v>0.15000000000000002</v>
      </c>
      <c r="P160" s="230"/>
      <c r="Q160" s="230">
        <f>SUM(Q161:Q177)</f>
        <v>0</v>
      </c>
      <c r="R160" s="230"/>
      <c r="S160" s="230"/>
      <c r="T160" s="231"/>
      <c r="U160" s="225"/>
      <c r="V160" s="225">
        <f>SUM(V161:V177)</f>
        <v>21.95</v>
      </c>
      <c r="W160" s="225"/>
      <c r="X160" s="225"/>
      <c r="AG160" t="s">
        <v>138</v>
      </c>
    </row>
    <row r="161" spans="1:60" outlineLevel="1">
      <c r="A161" s="232">
        <v>38</v>
      </c>
      <c r="B161" s="233" t="s">
        <v>361</v>
      </c>
      <c r="C161" s="252" t="s">
        <v>362</v>
      </c>
      <c r="D161" s="234" t="s">
        <v>164</v>
      </c>
      <c r="E161" s="235">
        <v>41.987200000000001</v>
      </c>
      <c r="F161" s="236"/>
      <c r="G161" s="237">
        <f>ROUND(E161*F161,2)</f>
        <v>0</v>
      </c>
      <c r="H161" s="236"/>
      <c r="I161" s="237">
        <f>ROUND(E161*H161,2)</f>
        <v>0</v>
      </c>
      <c r="J161" s="236"/>
      <c r="K161" s="237">
        <f>ROUND(E161*J161,2)</f>
        <v>0</v>
      </c>
      <c r="L161" s="237">
        <v>21</v>
      </c>
      <c r="M161" s="237">
        <f>G161*(1+L161/100)</f>
        <v>0</v>
      </c>
      <c r="N161" s="237">
        <v>3.3999999999999998E-3</v>
      </c>
      <c r="O161" s="237">
        <f>ROUND(E161*N161,2)</f>
        <v>0.14000000000000001</v>
      </c>
      <c r="P161" s="237">
        <v>0</v>
      </c>
      <c r="Q161" s="237">
        <f>ROUND(E161*P161,2)</f>
        <v>0</v>
      </c>
      <c r="R161" s="237"/>
      <c r="S161" s="237" t="s">
        <v>143</v>
      </c>
      <c r="T161" s="238" t="s">
        <v>143</v>
      </c>
      <c r="U161" s="221">
        <v>0.39</v>
      </c>
      <c r="V161" s="221">
        <f>ROUND(E161*U161,2)</f>
        <v>16.38</v>
      </c>
      <c r="W161" s="221"/>
      <c r="X161" s="221" t="s">
        <v>144</v>
      </c>
      <c r="Y161" s="211"/>
      <c r="Z161" s="211"/>
      <c r="AA161" s="211"/>
      <c r="AB161" s="211"/>
      <c r="AC161" s="211"/>
      <c r="AD161" s="211"/>
      <c r="AE161" s="211"/>
      <c r="AF161" s="211"/>
      <c r="AG161" s="211" t="s">
        <v>363</v>
      </c>
      <c r="AH161" s="211"/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>
      <c r="A162" s="218"/>
      <c r="B162" s="219"/>
      <c r="C162" s="254" t="s">
        <v>364</v>
      </c>
      <c r="D162" s="223"/>
      <c r="E162" s="224"/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149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>
      <c r="A163" s="218"/>
      <c r="B163" s="219"/>
      <c r="C163" s="254" t="s">
        <v>567</v>
      </c>
      <c r="D163" s="223"/>
      <c r="E163" s="224">
        <v>7.1519500000000003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149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>
      <c r="A164" s="218"/>
      <c r="B164" s="219"/>
      <c r="C164" s="254" t="s">
        <v>366</v>
      </c>
      <c r="D164" s="223"/>
      <c r="E164" s="224">
        <v>7.3304999999999998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149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>
      <c r="A165" s="218"/>
      <c r="B165" s="219"/>
      <c r="C165" s="254" t="s">
        <v>367</v>
      </c>
      <c r="D165" s="223"/>
      <c r="E165" s="224">
        <v>5.9452499999999997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149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>
      <c r="A166" s="218"/>
      <c r="B166" s="219"/>
      <c r="C166" s="254" t="s">
        <v>368</v>
      </c>
      <c r="D166" s="223"/>
      <c r="E166" s="224">
        <v>13.9575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149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>
      <c r="A167" s="218"/>
      <c r="B167" s="219"/>
      <c r="C167" s="254" t="s">
        <v>370</v>
      </c>
      <c r="D167" s="223"/>
      <c r="E167" s="224"/>
      <c r="F167" s="221"/>
      <c r="G167" s="221"/>
      <c r="H167" s="221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149</v>
      </c>
      <c r="AH167" s="211">
        <v>0</v>
      </c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>
      <c r="A168" s="218"/>
      <c r="B168" s="219"/>
      <c r="C168" s="254" t="s">
        <v>568</v>
      </c>
      <c r="D168" s="223"/>
      <c r="E168" s="224">
        <v>1.7685</v>
      </c>
      <c r="F168" s="221"/>
      <c r="G168" s="221"/>
      <c r="H168" s="221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149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>
      <c r="A169" s="218"/>
      <c r="B169" s="219"/>
      <c r="C169" s="254" t="s">
        <v>372</v>
      </c>
      <c r="D169" s="223"/>
      <c r="E169" s="224">
        <v>1.7895000000000001</v>
      </c>
      <c r="F169" s="221"/>
      <c r="G169" s="221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149</v>
      </c>
      <c r="AH169" s="211">
        <v>0</v>
      </c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>
      <c r="A170" s="218"/>
      <c r="B170" s="219"/>
      <c r="C170" s="254" t="s">
        <v>373</v>
      </c>
      <c r="D170" s="223"/>
      <c r="E170" s="224">
        <v>1.5315000000000001</v>
      </c>
      <c r="F170" s="221"/>
      <c r="G170" s="221"/>
      <c r="H170" s="221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11"/>
      <c r="Z170" s="211"/>
      <c r="AA170" s="211"/>
      <c r="AB170" s="211"/>
      <c r="AC170" s="211"/>
      <c r="AD170" s="211"/>
      <c r="AE170" s="211"/>
      <c r="AF170" s="211"/>
      <c r="AG170" s="211" t="s">
        <v>149</v>
      </c>
      <c r="AH170" s="211">
        <v>0</v>
      </c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>
      <c r="A171" s="218"/>
      <c r="B171" s="219"/>
      <c r="C171" s="254" t="s">
        <v>374</v>
      </c>
      <c r="D171" s="223"/>
      <c r="E171" s="224">
        <v>2.5125000000000002</v>
      </c>
      <c r="F171" s="221"/>
      <c r="G171" s="221"/>
      <c r="H171" s="221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11"/>
      <c r="Z171" s="211"/>
      <c r="AA171" s="211"/>
      <c r="AB171" s="211"/>
      <c r="AC171" s="211"/>
      <c r="AD171" s="211"/>
      <c r="AE171" s="211"/>
      <c r="AF171" s="211"/>
      <c r="AG171" s="211" t="s">
        <v>149</v>
      </c>
      <c r="AH171" s="211">
        <v>0</v>
      </c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>
      <c r="A172" s="232">
        <v>39</v>
      </c>
      <c r="B172" s="233" t="s">
        <v>376</v>
      </c>
      <c r="C172" s="252" t="s">
        <v>377</v>
      </c>
      <c r="D172" s="234" t="s">
        <v>185</v>
      </c>
      <c r="E172" s="235">
        <v>50.68</v>
      </c>
      <c r="F172" s="236"/>
      <c r="G172" s="237">
        <f>ROUND(E172*F172,2)</f>
        <v>0</v>
      </c>
      <c r="H172" s="236"/>
      <c r="I172" s="237">
        <f>ROUND(E172*H172,2)</f>
        <v>0</v>
      </c>
      <c r="J172" s="236"/>
      <c r="K172" s="237">
        <f>ROUND(E172*J172,2)</f>
        <v>0</v>
      </c>
      <c r="L172" s="237">
        <v>21</v>
      </c>
      <c r="M172" s="237">
        <f>G172*(1+L172/100)</f>
        <v>0</v>
      </c>
      <c r="N172" s="237">
        <v>2.9E-4</v>
      </c>
      <c r="O172" s="237">
        <f>ROUND(E172*N172,2)</f>
        <v>0.01</v>
      </c>
      <c r="P172" s="237">
        <v>0</v>
      </c>
      <c r="Q172" s="237">
        <f>ROUND(E172*P172,2)</f>
        <v>0</v>
      </c>
      <c r="R172" s="237"/>
      <c r="S172" s="237" t="s">
        <v>143</v>
      </c>
      <c r="T172" s="238" t="s">
        <v>143</v>
      </c>
      <c r="U172" s="221">
        <v>0.11</v>
      </c>
      <c r="V172" s="221">
        <f>ROUND(E172*U172,2)</f>
        <v>5.57</v>
      </c>
      <c r="W172" s="221"/>
      <c r="X172" s="221" t="s">
        <v>144</v>
      </c>
      <c r="Y172" s="211"/>
      <c r="Z172" s="211"/>
      <c r="AA172" s="211"/>
      <c r="AB172" s="211"/>
      <c r="AC172" s="211"/>
      <c r="AD172" s="211"/>
      <c r="AE172" s="211"/>
      <c r="AF172" s="211"/>
      <c r="AG172" s="211" t="s">
        <v>363</v>
      </c>
      <c r="AH172" s="211"/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>
      <c r="A173" s="218"/>
      <c r="B173" s="219"/>
      <c r="C173" s="254" t="s">
        <v>569</v>
      </c>
      <c r="D173" s="223"/>
      <c r="E173" s="224">
        <v>11.79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149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>
      <c r="A174" s="218"/>
      <c r="B174" s="219"/>
      <c r="C174" s="254" t="s">
        <v>379</v>
      </c>
      <c r="D174" s="223"/>
      <c r="E174" s="224">
        <v>11.93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149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>
      <c r="A175" s="218"/>
      <c r="B175" s="219"/>
      <c r="C175" s="254" t="s">
        <v>380</v>
      </c>
      <c r="D175" s="223"/>
      <c r="E175" s="224">
        <v>10.210000000000001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149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>
      <c r="A176" s="218"/>
      <c r="B176" s="219"/>
      <c r="C176" s="254" t="s">
        <v>381</v>
      </c>
      <c r="D176" s="223"/>
      <c r="E176" s="224">
        <v>16.75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149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>
      <c r="A177" s="218">
        <v>40</v>
      </c>
      <c r="B177" s="219" t="s">
        <v>383</v>
      </c>
      <c r="C177" s="257" t="s">
        <v>384</v>
      </c>
      <c r="D177" s="220" t="s">
        <v>0</v>
      </c>
      <c r="E177" s="249"/>
      <c r="F177" s="222"/>
      <c r="G177" s="221">
        <f>ROUND(E177*F177,2)</f>
        <v>0</v>
      </c>
      <c r="H177" s="222"/>
      <c r="I177" s="221">
        <f>ROUND(E177*H177,2)</f>
        <v>0</v>
      </c>
      <c r="J177" s="222"/>
      <c r="K177" s="221">
        <f>ROUND(E177*J177,2)</f>
        <v>0</v>
      </c>
      <c r="L177" s="221">
        <v>21</v>
      </c>
      <c r="M177" s="221">
        <f>G177*(1+L177/100)</f>
        <v>0</v>
      </c>
      <c r="N177" s="221">
        <v>0</v>
      </c>
      <c r="O177" s="221">
        <f>ROUND(E177*N177,2)</f>
        <v>0</v>
      </c>
      <c r="P177" s="221">
        <v>0</v>
      </c>
      <c r="Q177" s="221">
        <f>ROUND(E177*P177,2)</f>
        <v>0</v>
      </c>
      <c r="R177" s="221"/>
      <c r="S177" s="221" t="s">
        <v>143</v>
      </c>
      <c r="T177" s="221" t="s">
        <v>143</v>
      </c>
      <c r="U177" s="221">
        <v>0</v>
      </c>
      <c r="V177" s="221">
        <f>ROUND(E177*U177,2)</f>
        <v>0</v>
      </c>
      <c r="W177" s="221"/>
      <c r="X177" s="221" t="s">
        <v>359</v>
      </c>
      <c r="Y177" s="211"/>
      <c r="Z177" s="211"/>
      <c r="AA177" s="211"/>
      <c r="AB177" s="211"/>
      <c r="AC177" s="211"/>
      <c r="AD177" s="211"/>
      <c r="AE177" s="211"/>
      <c r="AF177" s="211"/>
      <c r="AG177" s="211" t="s">
        <v>360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ht="13">
      <c r="A178" s="226" t="s">
        <v>137</v>
      </c>
      <c r="B178" s="227" t="s">
        <v>86</v>
      </c>
      <c r="C178" s="251" t="s">
        <v>87</v>
      </c>
      <c r="D178" s="228"/>
      <c r="E178" s="229"/>
      <c r="F178" s="230"/>
      <c r="G178" s="230">
        <f>SUMIF(AG179:AG179,"&lt;&gt;NOR",G179:G179)</f>
        <v>0</v>
      </c>
      <c r="H178" s="230"/>
      <c r="I178" s="230">
        <f>SUM(I179:I179)</f>
        <v>0</v>
      </c>
      <c r="J178" s="230"/>
      <c r="K178" s="230">
        <f>SUM(K179:K179)</f>
        <v>0</v>
      </c>
      <c r="L178" s="230"/>
      <c r="M178" s="230">
        <f>SUM(M179:M179)</f>
        <v>0</v>
      </c>
      <c r="N178" s="230"/>
      <c r="O178" s="230">
        <f>SUM(O179:O179)</f>
        <v>0</v>
      </c>
      <c r="P178" s="230"/>
      <c r="Q178" s="230">
        <f>SUM(Q179:Q179)</f>
        <v>0</v>
      </c>
      <c r="R178" s="230"/>
      <c r="S178" s="230"/>
      <c r="T178" s="231"/>
      <c r="U178" s="225"/>
      <c r="V178" s="225">
        <f>SUM(V179:V179)</f>
        <v>0</v>
      </c>
      <c r="W178" s="225"/>
      <c r="X178" s="225"/>
      <c r="AG178" t="s">
        <v>138</v>
      </c>
    </row>
    <row r="179" spans="1:60" outlineLevel="1">
      <c r="A179" s="242">
        <v>41</v>
      </c>
      <c r="B179" s="243" t="s">
        <v>385</v>
      </c>
      <c r="C179" s="256" t="s">
        <v>386</v>
      </c>
      <c r="D179" s="244" t="s">
        <v>387</v>
      </c>
      <c r="E179" s="245">
        <v>1</v>
      </c>
      <c r="F179" s="246"/>
      <c r="G179" s="247">
        <f>ROUND(E179*F179,2)</f>
        <v>0</v>
      </c>
      <c r="H179" s="246"/>
      <c r="I179" s="247">
        <f>ROUND(E179*H179,2)</f>
        <v>0</v>
      </c>
      <c r="J179" s="246"/>
      <c r="K179" s="247">
        <f>ROUND(E179*J179,2)</f>
        <v>0</v>
      </c>
      <c r="L179" s="247">
        <v>21</v>
      </c>
      <c r="M179" s="247">
        <f>G179*(1+L179/100)</f>
        <v>0</v>
      </c>
      <c r="N179" s="247">
        <v>0</v>
      </c>
      <c r="O179" s="247">
        <f>ROUND(E179*N179,2)</f>
        <v>0</v>
      </c>
      <c r="P179" s="247">
        <v>0</v>
      </c>
      <c r="Q179" s="247">
        <f>ROUND(E179*P179,2)</f>
        <v>0</v>
      </c>
      <c r="R179" s="247"/>
      <c r="S179" s="247" t="s">
        <v>281</v>
      </c>
      <c r="T179" s="248" t="s">
        <v>282</v>
      </c>
      <c r="U179" s="221">
        <v>0</v>
      </c>
      <c r="V179" s="221">
        <f>ROUND(E179*U179,2)</f>
        <v>0</v>
      </c>
      <c r="W179" s="221"/>
      <c r="X179" s="221" t="s">
        <v>144</v>
      </c>
      <c r="Y179" s="211"/>
      <c r="Z179" s="211"/>
      <c r="AA179" s="211"/>
      <c r="AB179" s="211"/>
      <c r="AC179" s="211"/>
      <c r="AD179" s="211"/>
      <c r="AE179" s="211"/>
      <c r="AF179" s="211"/>
      <c r="AG179" s="211" t="s">
        <v>145</v>
      </c>
      <c r="AH179" s="211"/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ht="13">
      <c r="A180" s="226" t="s">
        <v>137</v>
      </c>
      <c r="B180" s="227" t="s">
        <v>88</v>
      </c>
      <c r="C180" s="251" t="s">
        <v>89</v>
      </c>
      <c r="D180" s="228"/>
      <c r="E180" s="229"/>
      <c r="F180" s="230"/>
      <c r="G180" s="230">
        <f>SUMIF(AG181:AG208,"&lt;&gt;NOR",G181:G208)</f>
        <v>0</v>
      </c>
      <c r="H180" s="230"/>
      <c r="I180" s="230">
        <f>SUM(I181:I208)</f>
        <v>0</v>
      </c>
      <c r="J180" s="230"/>
      <c r="K180" s="230">
        <f>SUM(K181:K208)</f>
        <v>0</v>
      </c>
      <c r="L180" s="230"/>
      <c r="M180" s="230">
        <f>SUM(M181:M208)</f>
        <v>0</v>
      </c>
      <c r="N180" s="230"/>
      <c r="O180" s="230">
        <f>SUM(O181:O208)</f>
        <v>0.19</v>
      </c>
      <c r="P180" s="230"/>
      <c r="Q180" s="230">
        <f>SUM(Q181:Q208)</f>
        <v>0</v>
      </c>
      <c r="R180" s="230"/>
      <c r="S180" s="230"/>
      <c r="T180" s="231"/>
      <c r="U180" s="225"/>
      <c r="V180" s="225">
        <f>SUM(V181:V208)</f>
        <v>22.86</v>
      </c>
      <c r="W180" s="225"/>
      <c r="X180" s="225"/>
      <c r="AG180" t="s">
        <v>138</v>
      </c>
    </row>
    <row r="181" spans="1:60" outlineLevel="1">
      <c r="A181" s="232">
        <v>42</v>
      </c>
      <c r="B181" s="233" t="s">
        <v>392</v>
      </c>
      <c r="C181" s="252" t="s">
        <v>393</v>
      </c>
      <c r="D181" s="234" t="s">
        <v>157</v>
      </c>
      <c r="E181" s="235">
        <v>10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21</v>
      </c>
      <c r="M181" s="237">
        <f>G181*(1+L181/100)</f>
        <v>0</v>
      </c>
      <c r="N181" s="237">
        <v>0</v>
      </c>
      <c r="O181" s="237">
        <f>ROUND(E181*N181,2)</f>
        <v>0</v>
      </c>
      <c r="P181" s="237">
        <v>0</v>
      </c>
      <c r="Q181" s="237">
        <f>ROUND(E181*P181,2)</f>
        <v>0</v>
      </c>
      <c r="R181" s="237"/>
      <c r="S181" s="237" t="s">
        <v>143</v>
      </c>
      <c r="T181" s="238" t="s">
        <v>143</v>
      </c>
      <c r="U181" s="221">
        <v>1.45</v>
      </c>
      <c r="V181" s="221">
        <f>ROUND(E181*U181,2)</f>
        <v>14.5</v>
      </c>
      <c r="W181" s="221"/>
      <c r="X181" s="221" t="s">
        <v>144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363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>
      <c r="A182" s="218"/>
      <c r="B182" s="219"/>
      <c r="C182" s="254" t="s">
        <v>394</v>
      </c>
      <c r="D182" s="223"/>
      <c r="E182" s="224">
        <v>1</v>
      </c>
      <c r="F182" s="221"/>
      <c r="G182" s="221"/>
      <c r="H182" s="221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149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>
      <c r="A183" s="218"/>
      <c r="B183" s="219"/>
      <c r="C183" s="254" t="s">
        <v>570</v>
      </c>
      <c r="D183" s="223"/>
      <c r="E183" s="224">
        <v>1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149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>
      <c r="A184" s="218"/>
      <c r="B184" s="219"/>
      <c r="C184" s="254" t="s">
        <v>396</v>
      </c>
      <c r="D184" s="223"/>
      <c r="E184" s="224">
        <v>2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149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>
      <c r="A185" s="218"/>
      <c r="B185" s="219"/>
      <c r="C185" s="254" t="s">
        <v>397</v>
      </c>
      <c r="D185" s="223"/>
      <c r="E185" s="224">
        <v>2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149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>
      <c r="A186" s="218"/>
      <c r="B186" s="219"/>
      <c r="C186" s="254" t="s">
        <v>398</v>
      </c>
      <c r="D186" s="223"/>
      <c r="E186" s="224">
        <v>4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149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>
      <c r="A187" s="232">
        <v>43</v>
      </c>
      <c r="B187" s="233" t="s">
        <v>399</v>
      </c>
      <c r="C187" s="252" t="s">
        <v>400</v>
      </c>
      <c r="D187" s="234" t="s">
        <v>157</v>
      </c>
      <c r="E187" s="235">
        <v>10</v>
      </c>
      <c r="F187" s="236"/>
      <c r="G187" s="237">
        <f>ROUND(E187*F187,2)</f>
        <v>0</v>
      </c>
      <c r="H187" s="236"/>
      <c r="I187" s="237">
        <f>ROUND(E187*H187,2)</f>
        <v>0</v>
      </c>
      <c r="J187" s="236"/>
      <c r="K187" s="237">
        <f>ROUND(E187*J187,2)</f>
        <v>0</v>
      </c>
      <c r="L187" s="237">
        <v>21</v>
      </c>
      <c r="M187" s="237">
        <f>G187*(1+L187/100)</f>
        <v>0</v>
      </c>
      <c r="N187" s="237">
        <v>0</v>
      </c>
      <c r="O187" s="237">
        <f>ROUND(E187*N187,2)</f>
        <v>0</v>
      </c>
      <c r="P187" s="237">
        <v>0</v>
      </c>
      <c r="Q187" s="237">
        <f>ROUND(E187*P187,2)</f>
        <v>0</v>
      </c>
      <c r="R187" s="237"/>
      <c r="S187" s="237" t="s">
        <v>143</v>
      </c>
      <c r="T187" s="238" t="s">
        <v>143</v>
      </c>
      <c r="U187" s="221">
        <v>0.78</v>
      </c>
      <c r="V187" s="221">
        <f>ROUND(E187*U187,2)</f>
        <v>7.8</v>
      </c>
      <c r="W187" s="221"/>
      <c r="X187" s="221" t="s">
        <v>144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363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>
      <c r="A188" s="218"/>
      <c r="B188" s="219"/>
      <c r="C188" s="254" t="s">
        <v>394</v>
      </c>
      <c r="D188" s="223"/>
      <c r="E188" s="224">
        <v>1</v>
      </c>
      <c r="F188" s="221"/>
      <c r="G188" s="22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149</v>
      </c>
      <c r="AH188" s="211">
        <v>0</v>
      </c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>
      <c r="A189" s="218"/>
      <c r="B189" s="219"/>
      <c r="C189" s="254" t="s">
        <v>570</v>
      </c>
      <c r="D189" s="223"/>
      <c r="E189" s="224">
        <v>1</v>
      </c>
      <c r="F189" s="221"/>
      <c r="G189" s="221"/>
      <c r="H189" s="221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149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>
      <c r="A190" s="218"/>
      <c r="B190" s="219"/>
      <c r="C190" s="254" t="s">
        <v>396</v>
      </c>
      <c r="D190" s="223"/>
      <c r="E190" s="224">
        <v>2</v>
      </c>
      <c r="F190" s="221"/>
      <c r="G190" s="221"/>
      <c r="H190" s="221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11"/>
      <c r="Z190" s="211"/>
      <c r="AA190" s="211"/>
      <c r="AB190" s="211"/>
      <c r="AC190" s="211"/>
      <c r="AD190" s="211"/>
      <c r="AE190" s="211"/>
      <c r="AF190" s="211"/>
      <c r="AG190" s="211" t="s">
        <v>149</v>
      </c>
      <c r="AH190" s="211">
        <v>0</v>
      </c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>
      <c r="A191" s="218"/>
      <c r="B191" s="219"/>
      <c r="C191" s="254" t="s">
        <v>397</v>
      </c>
      <c r="D191" s="223"/>
      <c r="E191" s="224">
        <v>2</v>
      </c>
      <c r="F191" s="221"/>
      <c r="G191" s="221"/>
      <c r="H191" s="221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149</v>
      </c>
      <c r="AH191" s="211">
        <v>0</v>
      </c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>
      <c r="A192" s="218"/>
      <c r="B192" s="219"/>
      <c r="C192" s="254" t="s">
        <v>398</v>
      </c>
      <c r="D192" s="223"/>
      <c r="E192" s="224">
        <v>4</v>
      </c>
      <c r="F192" s="221"/>
      <c r="G192" s="221"/>
      <c r="H192" s="221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11"/>
      <c r="Z192" s="211"/>
      <c r="AA192" s="211"/>
      <c r="AB192" s="211"/>
      <c r="AC192" s="211"/>
      <c r="AD192" s="211"/>
      <c r="AE192" s="211"/>
      <c r="AF192" s="211"/>
      <c r="AG192" s="211" t="s">
        <v>149</v>
      </c>
      <c r="AH192" s="211">
        <v>0</v>
      </c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>
      <c r="A193" s="232">
        <v>44</v>
      </c>
      <c r="B193" s="233" t="s">
        <v>401</v>
      </c>
      <c r="C193" s="252" t="s">
        <v>402</v>
      </c>
      <c r="D193" s="234" t="s">
        <v>157</v>
      </c>
      <c r="E193" s="235">
        <v>2</v>
      </c>
      <c r="F193" s="236"/>
      <c r="G193" s="237">
        <f>ROUND(E193*F193,2)</f>
        <v>0</v>
      </c>
      <c r="H193" s="236"/>
      <c r="I193" s="237">
        <f>ROUND(E193*H193,2)</f>
        <v>0</v>
      </c>
      <c r="J193" s="236"/>
      <c r="K193" s="237">
        <f>ROUND(E193*J193,2)</f>
        <v>0</v>
      </c>
      <c r="L193" s="237">
        <v>21</v>
      </c>
      <c r="M193" s="237">
        <f>G193*(1+L193/100)</f>
        <v>0</v>
      </c>
      <c r="N193" s="237">
        <v>1.0000000000000001E-5</v>
      </c>
      <c r="O193" s="237">
        <f>ROUND(E193*N193,2)</f>
        <v>0</v>
      </c>
      <c r="P193" s="237">
        <v>0</v>
      </c>
      <c r="Q193" s="237">
        <f>ROUND(E193*P193,2)</f>
        <v>0</v>
      </c>
      <c r="R193" s="237"/>
      <c r="S193" s="237" t="s">
        <v>143</v>
      </c>
      <c r="T193" s="238" t="s">
        <v>143</v>
      </c>
      <c r="U193" s="221">
        <v>0.28000000000000003</v>
      </c>
      <c r="V193" s="221">
        <f>ROUND(E193*U193,2)</f>
        <v>0.56000000000000005</v>
      </c>
      <c r="W193" s="221"/>
      <c r="X193" s="221" t="s">
        <v>144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363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>
      <c r="A194" s="218"/>
      <c r="B194" s="219"/>
      <c r="C194" s="254" t="s">
        <v>425</v>
      </c>
      <c r="D194" s="223"/>
      <c r="E194" s="224">
        <v>2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149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ht="20" outlineLevel="1">
      <c r="A195" s="232">
        <v>45</v>
      </c>
      <c r="B195" s="233" t="s">
        <v>404</v>
      </c>
      <c r="C195" s="252" t="s">
        <v>405</v>
      </c>
      <c r="D195" s="234" t="s">
        <v>157</v>
      </c>
      <c r="E195" s="235">
        <v>5</v>
      </c>
      <c r="F195" s="236"/>
      <c r="G195" s="237">
        <f>ROUND(E195*F195,2)</f>
        <v>0</v>
      </c>
      <c r="H195" s="236"/>
      <c r="I195" s="237">
        <f>ROUND(E195*H195,2)</f>
        <v>0</v>
      </c>
      <c r="J195" s="236"/>
      <c r="K195" s="237">
        <f>ROUND(E195*J195,2)</f>
        <v>0</v>
      </c>
      <c r="L195" s="237">
        <v>21</v>
      </c>
      <c r="M195" s="237">
        <f>G195*(1+L195/100)</f>
        <v>0</v>
      </c>
      <c r="N195" s="237">
        <v>7.5000000000000002E-4</v>
      </c>
      <c r="O195" s="237">
        <f>ROUND(E195*N195,2)</f>
        <v>0</v>
      </c>
      <c r="P195" s="237">
        <v>0</v>
      </c>
      <c r="Q195" s="237">
        <f>ROUND(E195*P195,2)</f>
        <v>0</v>
      </c>
      <c r="R195" s="237" t="s">
        <v>265</v>
      </c>
      <c r="S195" s="237" t="s">
        <v>143</v>
      </c>
      <c r="T195" s="238" t="s">
        <v>143</v>
      </c>
      <c r="U195" s="221">
        <v>0</v>
      </c>
      <c r="V195" s="221">
        <f>ROUND(E195*U195,2)</f>
        <v>0</v>
      </c>
      <c r="W195" s="221"/>
      <c r="X195" s="221" t="s">
        <v>266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406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>
      <c r="A196" s="218"/>
      <c r="B196" s="219"/>
      <c r="C196" s="254" t="s">
        <v>407</v>
      </c>
      <c r="D196" s="223"/>
      <c r="E196" s="224">
        <v>5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149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ht="20" outlineLevel="1">
      <c r="A197" s="232">
        <v>46</v>
      </c>
      <c r="B197" s="233" t="s">
        <v>408</v>
      </c>
      <c r="C197" s="252" t="s">
        <v>409</v>
      </c>
      <c r="D197" s="234" t="s">
        <v>157</v>
      </c>
      <c r="E197" s="235">
        <v>5</v>
      </c>
      <c r="F197" s="236"/>
      <c r="G197" s="237">
        <f>ROUND(E197*F197,2)</f>
        <v>0</v>
      </c>
      <c r="H197" s="236"/>
      <c r="I197" s="237">
        <f>ROUND(E197*H197,2)</f>
        <v>0</v>
      </c>
      <c r="J197" s="236"/>
      <c r="K197" s="237">
        <f>ROUND(E197*J197,2)</f>
        <v>0</v>
      </c>
      <c r="L197" s="237">
        <v>21</v>
      </c>
      <c r="M197" s="237">
        <f>G197*(1+L197/100)</f>
        <v>0</v>
      </c>
      <c r="N197" s="237">
        <v>8.0000000000000004E-4</v>
      </c>
      <c r="O197" s="237">
        <f>ROUND(E197*N197,2)</f>
        <v>0</v>
      </c>
      <c r="P197" s="237">
        <v>0</v>
      </c>
      <c r="Q197" s="237">
        <f>ROUND(E197*P197,2)</f>
        <v>0</v>
      </c>
      <c r="R197" s="237" t="s">
        <v>265</v>
      </c>
      <c r="S197" s="237" t="s">
        <v>143</v>
      </c>
      <c r="T197" s="238" t="s">
        <v>143</v>
      </c>
      <c r="U197" s="221">
        <v>0</v>
      </c>
      <c r="V197" s="221">
        <f>ROUND(E197*U197,2)</f>
        <v>0</v>
      </c>
      <c r="W197" s="221"/>
      <c r="X197" s="221" t="s">
        <v>266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267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>
      <c r="A198" s="218"/>
      <c r="B198" s="219"/>
      <c r="C198" s="254" t="s">
        <v>571</v>
      </c>
      <c r="D198" s="223"/>
      <c r="E198" s="224">
        <v>5</v>
      </c>
      <c r="F198" s="221"/>
      <c r="G198" s="221"/>
      <c r="H198" s="221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149</v>
      </c>
      <c r="AH198" s="211">
        <v>0</v>
      </c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>
      <c r="A199" s="232">
        <v>47</v>
      </c>
      <c r="B199" s="233" t="s">
        <v>411</v>
      </c>
      <c r="C199" s="252" t="s">
        <v>412</v>
      </c>
      <c r="D199" s="234" t="s">
        <v>157</v>
      </c>
      <c r="E199" s="235">
        <v>6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21</v>
      </c>
      <c r="M199" s="237">
        <f>G199*(1+L199/100)</f>
        <v>0</v>
      </c>
      <c r="N199" s="237">
        <v>1.7999999999999999E-2</v>
      </c>
      <c r="O199" s="237">
        <f>ROUND(E199*N199,2)</f>
        <v>0.11</v>
      </c>
      <c r="P199" s="237">
        <v>0</v>
      </c>
      <c r="Q199" s="237">
        <f>ROUND(E199*P199,2)</f>
        <v>0</v>
      </c>
      <c r="R199" s="237"/>
      <c r="S199" s="237" t="s">
        <v>281</v>
      </c>
      <c r="T199" s="238" t="s">
        <v>282</v>
      </c>
      <c r="U199" s="221">
        <v>0</v>
      </c>
      <c r="V199" s="221">
        <f>ROUND(E199*U199,2)</f>
        <v>0</v>
      </c>
      <c r="W199" s="221"/>
      <c r="X199" s="221" t="s">
        <v>266</v>
      </c>
      <c r="Y199" s="211"/>
      <c r="Z199" s="211"/>
      <c r="AA199" s="211"/>
      <c r="AB199" s="211"/>
      <c r="AC199" s="211"/>
      <c r="AD199" s="211"/>
      <c r="AE199" s="211"/>
      <c r="AF199" s="211"/>
      <c r="AG199" s="211" t="s">
        <v>406</v>
      </c>
      <c r="AH199" s="211"/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>
      <c r="A200" s="218"/>
      <c r="B200" s="219"/>
      <c r="C200" s="254" t="s">
        <v>413</v>
      </c>
      <c r="D200" s="223"/>
      <c r="E200" s="224">
        <v>2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149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>
      <c r="A201" s="218"/>
      <c r="B201" s="219"/>
      <c r="C201" s="254" t="s">
        <v>414</v>
      </c>
      <c r="D201" s="223"/>
      <c r="E201" s="224">
        <v>4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149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>
      <c r="A202" s="232">
        <v>48</v>
      </c>
      <c r="B202" s="233" t="s">
        <v>415</v>
      </c>
      <c r="C202" s="252" t="s">
        <v>416</v>
      </c>
      <c r="D202" s="234" t="s">
        <v>157</v>
      </c>
      <c r="E202" s="235">
        <v>4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21</v>
      </c>
      <c r="M202" s="237">
        <f>G202*(1+L202/100)</f>
        <v>0</v>
      </c>
      <c r="N202" s="237">
        <v>0.02</v>
      </c>
      <c r="O202" s="237">
        <f>ROUND(E202*N202,2)</f>
        <v>0.08</v>
      </c>
      <c r="P202" s="237">
        <v>0</v>
      </c>
      <c r="Q202" s="237">
        <f>ROUND(E202*P202,2)</f>
        <v>0</v>
      </c>
      <c r="R202" s="237"/>
      <c r="S202" s="237" t="s">
        <v>281</v>
      </c>
      <c r="T202" s="238" t="s">
        <v>282</v>
      </c>
      <c r="U202" s="221">
        <v>0</v>
      </c>
      <c r="V202" s="221">
        <f>ROUND(E202*U202,2)</f>
        <v>0</v>
      </c>
      <c r="W202" s="221"/>
      <c r="X202" s="221" t="s">
        <v>266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267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>
      <c r="A203" s="218"/>
      <c r="B203" s="219"/>
      <c r="C203" s="254" t="s">
        <v>417</v>
      </c>
      <c r="D203" s="223"/>
      <c r="E203" s="224">
        <v>2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149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>
      <c r="A204" s="218"/>
      <c r="B204" s="219"/>
      <c r="C204" s="254" t="s">
        <v>418</v>
      </c>
      <c r="D204" s="223"/>
      <c r="E204" s="224">
        <v>1</v>
      </c>
      <c r="F204" s="221"/>
      <c r="G204" s="221"/>
      <c r="H204" s="221"/>
      <c r="I204" s="221"/>
      <c r="J204" s="221"/>
      <c r="K204" s="221"/>
      <c r="L204" s="221"/>
      <c r="M204" s="221"/>
      <c r="N204" s="221"/>
      <c r="O204" s="221"/>
      <c r="P204" s="221"/>
      <c r="Q204" s="221"/>
      <c r="R204" s="221"/>
      <c r="S204" s="221"/>
      <c r="T204" s="221"/>
      <c r="U204" s="221"/>
      <c r="V204" s="221"/>
      <c r="W204" s="221"/>
      <c r="X204" s="221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149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>
      <c r="A205" s="218"/>
      <c r="B205" s="219"/>
      <c r="C205" s="254" t="s">
        <v>572</v>
      </c>
      <c r="D205" s="223"/>
      <c r="E205" s="224">
        <v>1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149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>
      <c r="A206" s="232">
        <v>49</v>
      </c>
      <c r="B206" s="233" t="s">
        <v>423</v>
      </c>
      <c r="C206" s="252" t="s">
        <v>424</v>
      </c>
      <c r="D206" s="234" t="s">
        <v>157</v>
      </c>
      <c r="E206" s="235">
        <v>2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7">
        <v>0</v>
      </c>
      <c r="O206" s="237">
        <f>ROUND(E206*N206,2)</f>
        <v>0</v>
      </c>
      <c r="P206" s="237">
        <v>0</v>
      </c>
      <c r="Q206" s="237">
        <f>ROUND(E206*P206,2)</f>
        <v>0</v>
      </c>
      <c r="R206" s="237"/>
      <c r="S206" s="237" t="s">
        <v>281</v>
      </c>
      <c r="T206" s="238" t="s">
        <v>282</v>
      </c>
      <c r="U206" s="221">
        <v>0</v>
      </c>
      <c r="V206" s="221">
        <f>ROUND(E206*U206,2)</f>
        <v>0</v>
      </c>
      <c r="W206" s="221"/>
      <c r="X206" s="221" t="s">
        <v>266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406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>
      <c r="A207" s="218"/>
      <c r="B207" s="219"/>
      <c r="C207" s="254" t="s">
        <v>425</v>
      </c>
      <c r="D207" s="223"/>
      <c r="E207" s="224">
        <v>2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149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>
      <c r="A208" s="218">
        <v>50</v>
      </c>
      <c r="B208" s="219" t="s">
        <v>429</v>
      </c>
      <c r="C208" s="257" t="s">
        <v>430</v>
      </c>
      <c r="D208" s="220" t="s">
        <v>0</v>
      </c>
      <c r="E208" s="249"/>
      <c r="F208" s="222"/>
      <c r="G208" s="221">
        <f>ROUND(E208*F208,2)</f>
        <v>0</v>
      </c>
      <c r="H208" s="222"/>
      <c r="I208" s="221">
        <f>ROUND(E208*H208,2)</f>
        <v>0</v>
      </c>
      <c r="J208" s="222"/>
      <c r="K208" s="221">
        <f>ROUND(E208*J208,2)</f>
        <v>0</v>
      </c>
      <c r="L208" s="221">
        <v>21</v>
      </c>
      <c r="M208" s="221">
        <f>G208*(1+L208/100)</f>
        <v>0</v>
      </c>
      <c r="N208" s="221">
        <v>0</v>
      </c>
      <c r="O208" s="221">
        <f>ROUND(E208*N208,2)</f>
        <v>0</v>
      </c>
      <c r="P208" s="221">
        <v>0</v>
      </c>
      <c r="Q208" s="221">
        <f>ROUND(E208*P208,2)</f>
        <v>0</v>
      </c>
      <c r="R208" s="221"/>
      <c r="S208" s="221" t="s">
        <v>143</v>
      </c>
      <c r="T208" s="221" t="s">
        <v>143</v>
      </c>
      <c r="U208" s="221">
        <v>0</v>
      </c>
      <c r="V208" s="221">
        <f>ROUND(E208*U208,2)</f>
        <v>0</v>
      </c>
      <c r="W208" s="221"/>
      <c r="X208" s="221" t="s">
        <v>359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360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ht="13">
      <c r="A209" s="226" t="s">
        <v>137</v>
      </c>
      <c r="B209" s="227" t="s">
        <v>92</v>
      </c>
      <c r="C209" s="251" t="s">
        <v>93</v>
      </c>
      <c r="D209" s="228"/>
      <c r="E209" s="229"/>
      <c r="F209" s="230"/>
      <c r="G209" s="230">
        <f>SUMIF(AG210:AG212,"&lt;&gt;NOR",G210:G212)</f>
        <v>0</v>
      </c>
      <c r="H209" s="230"/>
      <c r="I209" s="230">
        <f>SUM(I210:I212)</f>
        <v>0</v>
      </c>
      <c r="J209" s="230"/>
      <c r="K209" s="230">
        <f>SUM(K210:K212)</f>
        <v>0</v>
      </c>
      <c r="L209" s="230"/>
      <c r="M209" s="230">
        <f>SUM(M210:M212)</f>
        <v>0</v>
      </c>
      <c r="N209" s="230"/>
      <c r="O209" s="230">
        <f>SUM(O210:O212)</f>
        <v>0</v>
      </c>
      <c r="P209" s="230"/>
      <c r="Q209" s="230">
        <f>SUM(Q210:Q212)</f>
        <v>0</v>
      </c>
      <c r="R209" s="230"/>
      <c r="S209" s="230"/>
      <c r="T209" s="231"/>
      <c r="U209" s="225"/>
      <c r="V209" s="225">
        <f>SUM(V210:V212)</f>
        <v>0</v>
      </c>
      <c r="W209" s="225"/>
      <c r="X209" s="225"/>
      <c r="AG209" t="s">
        <v>138</v>
      </c>
    </row>
    <row r="210" spans="1:60" ht="20" outlineLevel="1">
      <c r="A210" s="232">
        <v>51</v>
      </c>
      <c r="B210" s="233" t="s">
        <v>436</v>
      </c>
      <c r="C210" s="252" t="s">
        <v>437</v>
      </c>
      <c r="D210" s="234" t="s">
        <v>433</v>
      </c>
      <c r="E210" s="235">
        <v>2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21</v>
      </c>
      <c r="M210" s="237">
        <f>G210*(1+L210/100)</f>
        <v>0</v>
      </c>
      <c r="N210" s="237">
        <v>0</v>
      </c>
      <c r="O210" s="237">
        <f>ROUND(E210*N210,2)</f>
        <v>0</v>
      </c>
      <c r="P210" s="237">
        <v>0</v>
      </c>
      <c r="Q210" s="237">
        <f>ROUND(E210*P210,2)</f>
        <v>0</v>
      </c>
      <c r="R210" s="237"/>
      <c r="S210" s="237" t="s">
        <v>281</v>
      </c>
      <c r="T210" s="238" t="s">
        <v>282</v>
      </c>
      <c r="U210" s="221">
        <v>0</v>
      </c>
      <c r="V210" s="221">
        <f>ROUND(E210*U210,2)</f>
        <v>0</v>
      </c>
      <c r="W210" s="221"/>
      <c r="X210" s="221" t="s">
        <v>144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145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>
      <c r="A211" s="218"/>
      <c r="B211" s="219"/>
      <c r="C211" s="254" t="s">
        <v>438</v>
      </c>
      <c r="D211" s="223"/>
      <c r="E211" s="224">
        <v>2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149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>
      <c r="A212" s="242">
        <v>52</v>
      </c>
      <c r="B212" s="243" t="s">
        <v>439</v>
      </c>
      <c r="C212" s="256" t="s">
        <v>440</v>
      </c>
      <c r="D212" s="244" t="s">
        <v>433</v>
      </c>
      <c r="E212" s="245">
        <v>4</v>
      </c>
      <c r="F212" s="246"/>
      <c r="G212" s="247">
        <f>ROUND(E212*F212,2)</f>
        <v>0</v>
      </c>
      <c r="H212" s="246"/>
      <c r="I212" s="247">
        <f>ROUND(E212*H212,2)</f>
        <v>0</v>
      </c>
      <c r="J212" s="246"/>
      <c r="K212" s="247">
        <f>ROUND(E212*J212,2)</f>
        <v>0</v>
      </c>
      <c r="L212" s="247">
        <v>21</v>
      </c>
      <c r="M212" s="247">
        <f>G212*(1+L212/100)</f>
        <v>0</v>
      </c>
      <c r="N212" s="247">
        <v>0</v>
      </c>
      <c r="O212" s="247">
        <f>ROUND(E212*N212,2)</f>
        <v>0</v>
      </c>
      <c r="P212" s="247">
        <v>0</v>
      </c>
      <c r="Q212" s="247">
        <f>ROUND(E212*P212,2)</f>
        <v>0</v>
      </c>
      <c r="R212" s="247"/>
      <c r="S212" s="247" t="s">
        <v>281</v>
      </c>
      <c r="T212" s="248" t="s">
        <v>282</v>
      </c>
      <c r="U212" s="221">
        <v>0</v>
      </c>
      <c r="V212" s="221">
        <f>ROUND(E212*U212,2)</f>
        <v>0</v>
      </c>
      <c r="W212" s="221"/>
      <c r="X212" s="221" t="s">
        <v>144</v>
      </c>
      <c r="Y212" s="211"/>
      <c r="Z212" s="211"/>
      <c r="AA212" s="211"/>
      <c r="AB212" s="211"/>
      <c r="AC212" s="211"/>
      <c r="AD212" s="211"/>
      <c r="AE212" s="211"/>
      <c r="AF212" s="211"/>
      <c r="AG212" s="211" t="s">
        <v>145</v>
      </c>
      <c r="AH212" s="211"/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13">
      <c r="A213" s="226" t="s">
        <v>137</v>
      </c>
      <c r="B213" s="227" t="s">
        <v>94</v>
      </c>
      <c r="C213" s="251" t="s">
        <v>95</v>
      </c>
      <c r="D213" s="228"/>
      <c r="E213" s="229"/>
      <c r="F213" s="230"/>
      <c r="G213" s="230">
        <f>SUMIF(AG214:AG247,"&lt;&gt;NOR",G214:G247)</f>
        <v>0</v>
      </c>
      <c r="H213" s="230"/>
      <c r="I213" s="230">
        <f>SUM(I214:I247)</f>
        <v>0</v>
      </c>
      <c r="J213" s="230"/>
      <c r="K213" s="230">
        <f>SUM(K214:K247)</f>
        <v>0</v>
      </c>
      <c r="L213" s="230"/>
      <c r="M213" s="230">
        <f>SUM(M214:M247)</f>
        <v>0</v>
      </c>
      <c r="N213" s="230"/>
      <c r="O213" s="230">
        <f>SUM(O214:O247)</f>
        <v>0.8899999999999999</v>
      </c>
      <c r="P213" s="230"/>
      <c r="Q213" s="230">
        <f>SUM(Q214:Q247)</f>
        <v>0</v>
      </c>
      <c r="R213" s="230"/>
      <c r="S213" s="230"/>
      <c r="T213" s="231"/>
      <c r="U213" s="225"/>
      <c r="V213" s="225">
        <f>SUM(V214:V247)</f>
        <v>39.68</v>
      </c>
      <c r="W213" s="225"/>
      <c r="X213" s="225"/>
      <c r="AG213" t="s">
        <v>138</v>
      </c>
    </row>
    <row r="214" spans="1:60" outlineLevel="1">
      <c r="A214" s="232">
        <v>53</v>
      </c>
      <c r="B214" s="233" t="s">
        <v>441</v>
      </c>
      <c r="C214" s="252" t="s">
        <v>442</v>
      </c>
      <c r="D214" s="234" t="s">
        <v>164</v>
      </c>
      <c r="E214" s="235">
        <v>32.58</v>
      </c>
      <c r="F214" s="236"/>
      <c r="G214" s="237">
        <f>ROUND(E214*F214,2)</f>
        <v>0</v>
      </c>
      <c r="H214" s="236"/>
      <c r="I214" s="237">
        <f>ROUND(E214*H214,2)</f>
        <v>0</v>
      </c>
      <c r="J214" s="236"/>
      <c r="K214" s="237">
        <f>ROUND(E214*J214,2)</f>
        <v>0</v>
      </c>
      <c r="L214" s="237">
        <v>21</v>
      </c>
      <c r="M214" s="237">
        <f>G214*(1+L214/100)</f>
        <v>0</v>
      </c>
      <c r="N214" s="237">
        <v>2.1000000000000001E-4</v>
      </c>
      <c r="O214" s="237">
        <f>ROUND(E214*N214,2)</f>
        <v>0.01</v>
      </c>
      <c r="P214" s="237">
        <v>0</v>
      </c>
      <c r="Q214" s="237">
        <f>ROUND(E214*P214,2)</f>
        <v>0</v>
      </c>
      <c r="R214" s="237" t="s">
        <v>443</v>
      </c>
      <c r="S214" s="237" t="s">
        <v>143</v>
      </c>
      <c r="T214" s="238" t="s">
        <v>143</v>
      </c>
      <c r="U214" s="221">
        <v>0.05</v>
      </c>
      <c r="V214" s="221">
        <f>ROUND(E214*U214,2)</f>
        <v>1.63</v>
      </c>
      <c r="W214" s="221"/>
      <c r="X214" s="221" t="s">
        <v>144</v>
      </c>
      <c r="Y214" s="211"/>
      <c r="Z214" s="211"/>
      <c r="AA214" s="211"/>
      <c r="AB214" s="211"/>
      <c r="AC214" s="211"/>
      <c r="AD214" s="211"/>
      <c r="AE214" s="211"/>
      <c r="AF214" s="211"/>
      <c r="AG214" s="211" t="s">
        <v>145</v>
      </c>
      <c r="AH214" s="211"/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>
      <c r="A215" s="218"/>
      <c r="B215" s="219"/>
      <c r="C215" s="254" t="s">
        <v>573</v>
      </c>
      <c r="D215" s="223"/>
      <c r="E215" s="224">
        <v>32.58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149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ht="20" outlineLevel="1">
      <c r="A216" s="232">
        <v>54</v>
      </c>
      <c r="B216" s="233" t="s">
        <v>445</v>
      </c>
      <c r="C216" s="252" t="s">
        <v>446</v>
      </c>
      <c r="D216" s="234" t="s">
        <v>164</v>
      </c>
      <c r="E216" s="235">
        <v>32.580199999999998</v>
      </c>
      <c r="F216" s="236"/>
      <c r="G216" s="237">
        <f>ROUND(E216*F216,2)</f>
        <v>0</v>
      </c>
      <c r="H216" s="236"/>
      <c r="I216" s="237">
        <f>ROUND(E216*H216,2)</f>
        <v>0</v>
      </c>
      <c r="J216" s="236"/>
      <c r="K216" s="237">
        <f>ROUND(E216*J216,2)</f>
        <v>0</v>
      </c>
      <c r="L216" s="237">
        <v>21</v>
      </c>
      <c r="M216" s="237">
        <f>G216*(1+L216/100)</f>
        <v>0</v>
      </c>
      <c r="N216" s="237">
        <v>5.0400000000000002E-3</v>
      </c>
      <c r="O216" s="237">
        <f>ROUND(E216*N216,2)</f>
        <v>0.16</v>
      </c>
      <c r="P216" s="237">
        <v>0</v>
      </c>
      <c r="Q216" s="237">
        <f>ROUND(E216*P216,2)</f>
        <v>0</v>
      </c>
      <c r="R216" s="237" t="s">
        <v>443</v>
      </c>
      <c r="S216" s="237" t="s">
        <v>143</v>
      </c>
      <c r="T216" s="238" t="s">
        <v>143</v>
      </c>
      <c r="U216" s="221">
        <v>0.98</v>
      </c>
      <c r="V216" s="221">
        <f>ROUND(E216*U216,2)</f>
        <v>31.93</v>
      </c>
      <c r="W216" s="221"/>
      <c r="X216" s="221" t="s">
        <v>144</v>
      </c>
      <c r="Y216" s="211"/>
      <c r="Z216" s="211"/>
      <c r="AA216" s="211"/>
      <c r="AB216" s="211"/>
      <c r="AC216" s="211"/>
      <c r="AD216" s="211"/>
      <c r="AE216" s="211"/>
      <c r="AF216" s="211"/>
      <c r="AG216" s="211" t="s">
        <v>363</v>
      </c>
      <c r="AH216" s="211"/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>
      <c r="A217" s="218"/>
      <c r="B217" s="219"/>
      <c r="C217" s="254" t="s">
        <v>574</v>
      </c>
      <c r="D217" s="223"/>
      <c r="E217" s="224">
        <v>7.0319500000000001</v>
      </c>
      <c r="F217" s="221"/>
      <c r="G217" s="221"/>
      <c r="H217" s="221"/>
      <c r="I217" s="221"/>
      <c r="J217" s="221"/>
      <c r="K217" s="221"/>
      <c r="L217" s="221"/>
      <c r="M217" s="221"/>
      <c r="N217" s="221"/>
      <c r="O217" s="221"/>
      <c r="P217" s="221"/>
      <c r="Q217" s="221"/>
      <c r="R217" s="221"/>
      <c r="S217" s="221"/>
      <c r="T217" s="221"/>
      <c r="U217" s="221"/>
      <c r="V217" s="221"/>
      <c r="W217" s="221"/>
      <c r="X217" s="221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149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>
      <c r="A218" s="218"/>
      <c r="B218" s="219"/>
      <c r="C218" s="254" t="s">
        <v>448</v>
      </c>
      <c r="D218" s="223"/>
      <c r="E218" s="224">
        <v>4.5004999999999997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149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>
      <c r="A219" s="218"/>
      <c r="B219" s="219"/>
      <c r="C219" s="254" t="s">
        <v>449</v>
      </c>
      <c r="D219" s="223"/>
      <c r="E219" s="224">
        <v>1.28</v>
      </c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221"/>
      <c r="U219" s="221"/>
      <c r="V219" s="221"/>
      <c r="W219" s="221"/>
      <c r="X219" s="221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149</v>
      </c>
      <c r="AH219" s="211">
        <v>0</v>
      </c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>
      <c r="A220" s="218"/>
      <c r="B220" s="219"/>
      <c r="C220" s="254" t="s">
        <v>450</v>
      </c>
      <c r="D220" s="223"/>
      <c r="E220" s="224">
        <v>1.28</v>
      </c>
      <c r="F220" s="221"/>
      <c r="G220" s="22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149</v>
      </c>
      <c r="AH220" s="211">
        <v>0</v>
      </c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>
      <c r="A221" s="218"/>
      <c r="B221" s="219"/>
      <c r="C221" s="254" t="s">
        <v>451</v>
      </c>
      <c r="D221" s="223"/>
      <c r="E221" s="224">
        <v>5.8252499999999996</v>
      </c>
      <c r="F221" s="221"/>
      <c r="G221" s="221"/>
      <c r="H221" s="221"/>
      <c r="I221" s="221"/>
      <c r="J221" s="221"/>
      <c r="K221" s="221"/>
      <c r="L221" s="221"/>
      <c r="M221" s="221"/>
      <c r="N221" s="221"/>
      <c r="O221" s="221"/>
      <c r="P221" s="221"/>
      <c r="Q221" s="221"/>
      <c r="R221" s="221"/>
      <c r="S221" s="221"/>
      <c r="T221" s="221"/>
      <c r="U221" s="221"/>
      <c r="V221" s="221"/>
      <c r="W221" s="221"/>
      <c r="X221" s="22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149</v>
      </c>
      <c r="AH221" s="211">
        <v>0</v>
      </c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>
      <c r="A222" s="218"/>
      <c r="B222" s="219"/>
      <c r="C222" s="254" t="s">
        <v>452</v>
      </c>
      <c r="D222" s="223"/>
      <c r="E222" s="224">
        <v>6.99</v>
      </c>
      <c r="F222" s="221"/>
      <c r="G222" s="221"/>
      <c r="H222" s="221"/>
      <c r="I222" s="221"/>
      <c r="J222" s="221"/>
      <c r="K222" s="221"/>
      <c r="L222" s="221"/>
      <c r="M222" s="221"/>
      <c r="N222" s="221"/>
      <c r="O222" s="221"/>
      <c r="P222" s="221"/>
      <c r="Q222" s="221"/>
      <c r="R222" s="221"/>
      <c r="S222" s="221"/>
      <c r="T222" s="221"/>
      <c r="U222" s="221"/>
      <c r="V222" s="221"/>
      <c r="W222" s="221"/>
      <c r="X222" s="22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149</v>
      </c>
      <c r="AH222" s="211">
        <v>0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>
      <c r="A223" s="218"/>
      <c r="B223" s="219"/>
      <c r="C223" s="254" t="s">
        <v>453</v>
      </c>
      <c r="D223" s="223"/>
      <c r="E223" s="224">
        <v>1.3187500000000001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149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>
      <c r="A224" s="218"/>
      <c r="B224" s="219"/>
      <c r="C224" s="254" t="s">
        <v>454</v>
      </c>
      <c r="D224" s="223"/>
      <c r="E224" s="224">
        <v>1.5587500000000001</v>
      </c>
      <c r="F224" s="221"/>
      <c r="G224" s="221"/>
      <c r="H224" s="221"/>
      <c r="I224" s="221"/>
      <c r="J224" s="221"/>
      <c r="K224" s="221"/>
      <c r="L224" s="221"/>
      <c r="M224" s="221"/>
      <c r="N224" s="221"/>
      <c r="O224" s="221"/>
      <c r="P224" s="221"/>
      <c r="Q224" s="221"/>
      <c r="R224" s="221"/>
      <c r="S224" s="221"/>
      <c r="T224" s="221"/>
      <c r="U224" s="221"/>
      <c r="V224" s="221"/>
      <c r="W224" s="221"/>
      <c r="X224" s="221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149</v>
      </c>
      <c r="AH224" s="211">
        <v>0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>
      <c r="A225" s="218"/>
      <c r="B225" s="219"/>
      <c r="C225" s="254" t="s">
        <v>455</v>
      </c>
      <c r="D225" s="223"/>
      <c r="E225" s="224">
        <v>1.5587500000000001</v>
      </c>
      <c r="F225" s="221"/>
      <c r="G225" s="221"/>
      <c r="H225" s="221"/>
      <c r="I225" s="221"/>
      <c r="J225" s="221"/>
      <c r="K225" s="221"/>
      <c r="L225" s="221"/>
      <c r="M225" s="221"/>
      <c r="N225" s="221"/>
      <c r="O225" s="221"/>
      <c r="P225" s="221"/>
      <c r="Q225" s="221"/>
      <c r="R225" s="221"/>
      <c r="S225" s="221"/>
      <c r="T225" s="221"/>
      <c r="U225" s="221"/>
      <c r="V225" s="221"/>
      <c r="W225" s="221"/>
      <c r="X225" s="22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149</v>
      </c>
      <c r="AH225" s="211">
        <v>0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>
      <c r="A226" s="218"/>
      <c r="B226" s="219"/>
      <c r="C226" s="254" t="s">
        <v>456</v>
      </c>
      <c r="D226" s="223"/>
      <c r="E226" s="224">
        <v>1.2362500000000001</v>
      </c>
      <c r="F226" s="221"/>
      <c r="G226" s="221"/>
      <c r="H226" s="221"/>
      <c r="I226" s="221"/>
      <c r="J226" s="221"/>
      <c r="K226" s="221"/>
      <c r="L226" s="221"/>
      <c r="M226" s="221"/>
      <c r="N226" s="221"/>
      <c r="O226" s="221"/>
      <c r="P226" s="221"/>
      <c r="Q226" s="221"/>
      <c r="R226" s="221"/>
      <c r="S226" s="221"/>
      <c r="T226" s="221"/>
      <c r="U226" s="221"/>
      <c r="V226" s="221"/>
      <c r="W226" s="221"/>
      <c r="X226" s="22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149</v>
      </c>
      <c r="AH226" s="211">
        <v>0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ht="30" outlineLevel="1">
      <c r="A227" s="232">
        <v>55</v>
      </c>
      <c r="B227" s="233" t="s">
        <v>458</v>
      </c>
      <c r="C227" s="252" t="s">
        <v>459</v>
      </c>
      <c r="D227" s="234" t="s">
        <v>185</v>
      </c>
      <c r="E227" s="235">
        <v>4.4050000000000002</v>
      </c>
      <c r="F227" s="236"/>
      <c r="G227" s="237">
        <f>ROUND(E227*F227,2)</f>
        <v>0</v>
      </c>
      <c r="H227" s="236"/>
      <c r="I227" s="237">
        <f>ROUND(E227*H227,2)</f>
        <v>0</v>
      </c>
      <c r="J227" s="236"/>
      <c r="K227" s="237">
        <f>ROUND(E227*J227,2)</f>
        <v>0</v>
      </c>
      <c r="L227" s="237">
        <v>21</v>
      </c>
      <c r="M227" s="237">
        <f>G227*(1+L227/100)</f>
        <v>0</v>
      </c>
      <c r="N227" s="237">
        <v>2.3000000000000001E-4</v>
      </c>
      <c r="O227" s="237">
        <f>ROUND(E227*N227,2)</f>
        <v>0</v>
      </c>
      <c r="P227" s="237">
        <v>0</v>
      </c>
      <c r="Q227" s="237">
        <f>ROUND(E227*P227,2)</f>
        <v>0</v>
      </c>
      <c r="R227" s="237" t="s">
        <v>443</v>
      </c>
      <c r="S227" s="237" t="s">
        <v>143</v>
      </c>
      <c r="T227" s="238" t="s">
        <v>143</v>
      </c>
      <c r="U227" s="221">
        <v>0.21</v>
      </c>
      <c r="V227" s="221">
        <f>ROUND(E227*U227,2)</f>
        <v>0.93</v>
      </c>
      <c r="W227" s="221"/>
      <c r="X227" s="221" t="s">
        <v>144</v>
      </c>
      <c r="Y227" s="211"/>
      <c r="Z227" s="211"/>
      <c r="AA227" s="211"/>
      <c r="AB227" s="211"/>
      <c r="AC227" s="211"/>
      <c r="AD227" s="211"/>
      <c r="AE227" s="211"/>
      <c r="AF227" s="211"/>
      <c r="AG227" s="211" t="s">
        <v>145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>
      <c r="A228" s="218"/>
      <c r="B228" s="219"/>
      <c r="C228" s="254" t="s">
        <v>575</v>
      </c>
      <c r="D228" s="223"/>
      <c r="E228" s="224">
        <v>1.63</v>
      </c>
      <c r="F228" s="221"/>
      <c r="G228" s="221"/>
      <c r="H228" s="221"/>
      <c r="I228" s="221"/>
      <c r="J228" s="221"/>
      <c r="K228" s="221"/>
      <c r="L228" s="221"/>
      <c r="M228" s="221"/>
      <c r="N228" s="221"/>
      <c r="O228" s="221"/>
      <c r="P228" s="221"/>
      <c r="Q228" s="221"/>
      <c r="R228" s="221"/>
      <c r="S228" s="221"/>
      <c r="T228" s="221"/>
      <c r="U228" s="221"/>
      <c r="V228" s="221"/>
      <c r="W228" s="221"/>
      <c r="X228" s="22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149</v>
      </c>
      <c r="AH228" s="211">
        <v>0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>
      <c r="A229" s="218"/>
      <c r="B229" s="219"/>
      <c r="C229" s="254" t="s">
        <v>460</v>
      </c>
      <c r="D229" s="223"/>
      <c r="E229" s="224">
        <v>1.675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149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>
      <c r="A230" s="218"/>
      <c r="B230" s="219"/>
      <c r="C230" s="254" t="s">
        <v>461</v>
      </c>
      <c r="D230" s="223"/>
      <c r="E230" s="224">
        <v>1.1000000000000001</v>
      </c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149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>
      <c r="A231" s="232">
        <v>56</v>
      </c>
      <c r="B231" s="233" t="s">
        <v>462</v>
      </c>
      <c r="C231" s="252" t="s">
        <v>463</v>
      </c>
      <c r="D231" s="234" t="s">
        <v>185</v>
      </c>
      <c r="E231" s="235">
        <v>74.13</v>
      </c>
      <c r="F231" s="236"/>
      <c r="G231" s="237">
        <f>ROUND(E231*F231,2)</f>
        <v>0</v>
      </c>
      <c r="H231" s="236"/>
      <c r="I231" s="237">
        <f>ROUND(E231*H231,2)</f>
        <v>0</v>
      </c>
      <c r="J231" s="236"/>
      <c r="K231" s="237">
        <f>ROUND(E231*J231,2)</f>
        <v>0</v>
      </c>
      <c r="L231" s="237">
        <v>21</v>
      </c>
      <c r="M231" s="237">
        <f>G231*(1+L231/100)</f>
        <v>0</v>
      </c>
      <c r="N231" s="237">
        <v>4.0000000000000003E-5</v>
      </c>
      <c r="O231" s="237">
        <f>ROUND(E231*N231,2)</f>
        <v>0</v>
      </c>
      <c r="P231" s="237">
        <v>0</v>
      </c>
      <c r="Q231" s="237">
        <f>ROUND(E231*P231,2)</f>
        <v>0</v>
      </c>
      <c r="R231" s="237"/>
      <c r="S231" s="237" t="s">
        <v>143</v>
      </c>
      <c r="T231" s="238" t="s">
        <v>143</v>
      </c>
      <c r="U231" s="221">
        <v>7.0000000000000007E-2</v>
      </c>
      <c r="V231" s="221">
        <f>ROUND(E231*U231,2)</f>
        <v>5.19</v>
      </c>
      <c r="W231" s="221"/>
      <c r="X231" s="221" t="s">
        <v>144</v>
      </c>
      <c r="Y231" s="211"/>
      <c r="Z231" s="211"/>
      <c r="AA231" s="211"/>
      <c r="AB231" s="211"/>
      <c r="AC231" s="211"/>
      <c r="AD231" s="211"/>
      <c r="AE231" s="211"/>
      <c r="AF231" s="211"/>
      <c r="AG231" s="211" t="s">
        <v>145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>
      <c r="A232" s="218"/>
      <c r="B232" s="219"/>
      <c r="C232" s="255" t="s">
        <v>464</v>
      </c>
      <c r="D232" s="240"/>
      <c r="E232" s="240"/>
      <c r="F232" s="240"/>
      <c r="G232" s="240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160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>
      <c r="A233" s="218"/>
      <c r="B233" s="219"/>
      <c r="C233" s="254" t="s">
        <v>569</v>
      </c>
      <c r="D233" s="223"/>
      <c r="E233" s="224">
        <v>11.79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149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>
      <c r="A234" s="218"/>
      <c r="B234" s="219"/>
      <c r="C234" s="254" t="s">
        <v>465</v>
      </c>
      <c r="D234" s="223"/>
      <c r="E234" s="224">
        <v>8.5299999999999994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149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>
      <c r="A235" s="218"/>
      <c r="B235" s="219"/>
      <c r="C235" s="254" t="s">
        <v>466</v>
      </c>
      <c r="D235" s="223"/>
      <c r="E235" s="224">
        <v>4.8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149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>
      <c r="A236" s="218"/>
      <c r="B236" s="219"/>
      <c r="C236" s="254" t="s">
        <v>467</v>
      </c>
      <c r="D236" s="223"/>
      <c r="E236" s="224">
        <v>4.8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149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>
      <c r="A237" s="218"/>
      <c r="B237" s="219"/>
      <c r="C237" s="254" t="s">
        <v>380</v>
      </c>
      <c r="D237" s="223"/>
      <c r="E237" s="224">
        <v>10.210000000000001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149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>
      <c r="A238" s="218"/>
      <c r="B238" s="219"/>
      <c r="C238" s="254" t="s">
        <v>468</v>
      </c>
      <c r="D238" s="223"/>
      <c r="E238" s="224">
        <v>14.4</v>
      </c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149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>
      <c r="A239" s="218"/>
      <c r="B239" s="219"/>
      <c r="C239" s="254" t="s">
        <v>469</v>
      </c>
      <c r="D239" s="223"/>
      <c r="E239" s="224">
        <v>5.05</v>
      </c>
      <c r="F239" s="221"/>
      <c r="G239" s="221"/>
      <c r="H239" s="221"/>
      <c r="I239" s="221"/>
      <c r="J239" s="221"/>
      <c r="K239" s="221"/>
      <c r="L239" s="221"/>
      <c r="M239" s="221"/>
      <c r="N239" s="221"/>
      <c r="O239" s="221"/>
      <c r="P239" s="221"/>
      <c r="Q239" s="221"/>
      <c r="R239" s="221"/>
      <c r="S239" s="221"/>
      <c r="T239" s="221"/>
      <c r="U239" s="221"/>
      <c r="V239" s="221"/>
      <c r="W239" s="221"/>
      <c r="X239" s="221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149</v>
      </c>
      <c r="AH239" s="211">
        <v>0</v>
      </c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>
      <c r="A240" s="218"/>
      <c r="B240" s="219"/>
      <c r="C240" s="254" t="s">
        <v>470</v>
      </c>
      <c r="D240" s="223"/>
      <c r="E240" s="224">
        <v>5.05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149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>
      <c r="A241" s="218"/>
      <c r="B241" s="219"/>
      <c r="C241" s="254" t="s">
        <v>471</v>
      </c>
      <c r="D241" s="223"/>
      <c r="E241" s="224">
        <v>5.05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149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>
      <c r="A242" s="218"/>
      <c r="B242" s="219"/>
      <c r="C242" s="254" t="s">
        <v>472</v>
      </c>
      <c r="D242" s="223"/>
      <c r="E242" s="224">
        <v>4.45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149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>
      <c r="A243" s="232">
        <v>57</v>
      </c>
      <c r="B243" s="233" t="s">
        <v>473</v>
      </c>
      <c r="C243" s="252" t="s">
        <v>474</v>
      </c>
      <c r="D243" s="234" t="s">
        <v>164</v>
      </c>
      <c r="E243" s="235">
        <v>32.58</v>
      </c>
      <c r="F243" s="236"/>
      <c r="G243" s="237">
        <f>ROUND(E243*F243,2)</f>
        <v>0</v>
      </c>
      <c r="H243" s="236"/>
      <c r="I243" s="237">
        <f>ROUND(E243*H243,2)</f>
        <v>0</v>
      </c>
      <c r="J243" s="236"/>
      <c r="K243" s="237">
        <f>ROUND(E243*J243,2)</f>
        <v>0</v>
      </c>
      <c r="L243" s="237">
        <v>21</v>
      </c>
      <c r="M243" s="237">
        <f>G243*(1+L243/100)</f>
        <v>0</v>
      </c>
      <c r="N243" s="237">
        <v>8.0000000000000004E-4</v>
      </c>
      <c r="O243" s="237">
        <f>ROUND(E243*N243,2)</f>
        <v>0.03</v>
      </c>
      <c r="P243" s="237">
        <v>0</v>
      </c>
      <c r="Q243" s="237">
        <f>ROUND(E243*P243,2)</f>
        <v>0</v>
      </c>
      <c r="R243" s="237"/>
      <c r="S243" s="237" t="s">
        <v>475</v>
      </c>
      <c r="T243" s="238" t="s">
        <v>475</v>
      </c>
      <c r="U243" s="221">
        <v>0</v>
      </c>
      <c r="V243" s="221">
        <f>ROUND(E243*U243,2)</f>
        <v>0</v>
      </c>
      <c r="W243" s="221"/>
      <c r="X243" s="221" t="s">
        <v>144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363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>
      <c r="A244" s="218"/>
      <c r="B244" s="219"/>
      <c r="C244" s="254" t="s">
        <v>573</v>
      </c>
      <c r="D244" s="223"/>
      <c r="E244" s="224">
        <v>32.58</v>
      </c>
      <c r="F244" s="221"/>
      <c r="G244" s="221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149</v>
      </c>
      <c r="AH244" s="211">
        <v>0</v>
      </c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>
      <c r="A245" s="232">
        <v>58</v>
      </c>
      <c r="B245" s="233" t="s">
        <v>476</v>
      </c>
      <c r="C245" s="252" t="s">
        <v>477</v>
      </c>
      <c r="D245" s="234" t="s">
        <v>164</v>
      </c>
      <c r="E245" s="235">
        <v>35.838000000000001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21</v>
      </c>
      <c r="M245" s="237">
        <f>G245*(1+L245/100)</f>
        <v>0</v>
      </c>
      <c r="N245" s="237">
        <v>1.9199999999999998E-2</v>
      </c>
      <c r="O245" s="237">
        <f>ROUND(E245*N245,2)</f>
        <v>0.69</v>
      </c>
      <c r="P245" s="237">
        <v>0</v>
      </c>
      <c r="Q245" s="237">
        <f>ROUND(E245*P245,2)</f>
        <v>0</v>
      </c>
      <c r="R245" s="237" t="s">
        <v>265</v>
      </c>
      <c r="S245" s="237" t="s">
        <v>143</v>
      </c>
      <c r="T245" s="238" t="s">
        <v>143</v>
      </c>
      <c r="U245" s="221">
        <v>0</v>
      </c>
      <c r="V245" s="221">
        <f>ROUND(E245*U245,2)</f>
        <v>0</v>
      </c>
      <c r="W245" s="221"/>
      <c r="X245" s="221" t="s">
        <v>266</v>
      </c>
      <c r="Y245" s="211"/>
      <c r="Z245" s="211"/>
      <c r="AA245" s="211"/>
      <c r="AB245" s="211"/>
      <c r="AC245" s="211"/>
      <c r="AD245" s="211"/>
      <c r="AE245" s="211"/>
      <c r="AF245" s="211"/>
      <c r="AG245" s="211" t="s">
        <v>267</v>
      </c>
      <c r="AH245" s="211"/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>
      <c r="A246" s="218"/>
      <c r="B246" s="219"/>
      <c r="C246" s="254" t="s">
        <v>576</v>
      </c>
      <c r="D246" s="223"/>
      <c r="E246" s="224">
        <v>35.838000000000001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149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>
      <c r="A247" s="218">
        <v>59</v>
      </c>
      <c r="B247" s="219" t="s">
        <v>479</v>
      </c>
      <c r="C247" s="257" t="s">
        <v>430</v>
      </c>
      <c r="D247" s="220" t="s">
        <v>0</v>
      </c>
      <c r="E247" s="249"/>
      <c r="F247" s="222"/>
      <c r="G247" s="221">
        <f>ROUND(E247*F247,2)</f>
        <v>0</v>
      </c>
      <c r="H247" s="222"/>
      <c r="I247" s="221">
        <f>ROUND(E247*H247,2)</f>
        <v>0</v>
      </c>
      <c r="J247" s="222"/>
      <c r="K247" s="221">
        <f>ROUND(E247*J247,2)</f>
        <v>0</v>
      </c>
      <c r="L247" s="221">
        <v>21</v>
      </c>
      <c r="M247" s="221">
        <f>G247*(1+L247/100)</f>
        <v>0</v>
      </c>
      <c r="N247" s="221">
        <v>0</v>
      </c>
      <c r="O247" s="221">
        <f>ROUND(E247*N247,2)</f>
        <v>0</v>
      </c>
      <c r="P247" s="221">
        <v>0</v>
      </c>
      <c r="Q247" s="221">
        <f>ROUND(E247*P247,2)</f>
        <v>0</v>
      </c>
      <c r="R247" s="221"/>
      <c r="S247" s="221" t="s">
        <v>143</v>
      </c>
      <c r="T247" s="221" t="s">
        <v>143</v>
      </c>
      <c r="U247" s="221">
        <v>0</v>
      </c>
      <c r="V247" s="221">
        <f>ROUND(E247*U247,2)</f>
        <v>0</v>
      </c>
      <c r="W247" s="221"/>
      <c r="X247" s="221" t="s">
        <v>359</v>
      </c>
      <c r="Y247" s="211"/>
      <c r="Z247" s="211"/>
      <c r="AA247" s="211"/>
      <c r="AB247" s="211"/>
      <c r="AC247" s="211"/>
      <c r="AD247" s="211"/>
      <c r="AE247" s="211"/>
      <c r="AF247" s="211"/>
      <c r="AG247" s="211" t="s">
        <v>360</v>
      </c>
      <c r="AH247" s="211"/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ht="13">
      <c r="A248" s="226" t="s">
        <v>137</v>
      </c>
      <c r="B248" s="227" t="s">
        <v>96</v>
      </c>
      <c r="C248" s="251" t="s">
        <v>97</v>
      </c>
      <c r="D248" s="228"/>
      <c r="E248" s="229"/>
      <c r="F248" s="230"/>
      <c r="G248" s="230">
        <f>SUMIF(AG249:AG282,"&lt;&gt;NOR",G249:G282)</f>
        <v>0</v>
      </c>
      <c r="H248" s="230"/>
      <c r="I248" s="230">
        <f>SUM(I249:I282)</f>
        <v>0</v>
      </c>
      <c r="J248" s="230"/>
      <c r="K248" s="230">
        <f>SUM(K249:K282)</f>
        <v>0</v>
      </c>
      <c r="L248" s="230"/>
      <c r="M248" s="230">
        <f>SUM(M249:M282)</f>
        <v>0</v>
      </c>
      <c r="N248" s="230"/>
      <c r="O248" s="230">
        <f>SUM(O249:O282)</f>
        <v>2.61</v>
      </c>
      <c r="P248" s="230"/>
      <c r="Q248" s="230">
        <f>SUM(Q249:Q282)</f>
        <v>0</v>
      </c>
      <c r="R248" s="230"/>
      <c r="S248" s="230"/>
      <c r="T248" s="231"/>
      <c r="U248" s="225"/>
      <c r="V248" s="225">
        <f>SUM(V249:V282)</f>
        <v>139.47999999999999</v>
      </c>
      <c r="W248" s="225"/>
      <c r="X248" s="225"/>
      <c r="AG248" t="s">
        <v>138</v>
      </c>
    </row>
    <row r="249" spans="1:60" outlineLevel="1">
      <c r="A249" s="232">
        <v>60</v>
      </c>
      <c r="B249" s="233" t="s">
        <v>480</v>
      </c>
      <c r="C249" s="252" t="s">
        <v>481</v>
      </c>
      <c r="D249" s="234" t="s">
        <v>185</v>
      </c>
      <c r="E249" s="235">
        <v>74.73</v>
      </c>
      <c r="F249" s="236"/>
      <c r="G249" s="237">
        <f>ROUND(E249*F249,2)</f>
        <v>0</v>
      </c>
      <c r="H249" s="236"/>
      <c r="I249" s="237">
        <f>ROUND(E249*H249,2)</f>
        <v>0</v>
      </c>
      <c r="J249" s="236"/>
      <c r="K249" s="237">
        <f>ROUND(E249*J249,2)</f>
        <v>0</v>
      </c>
      <c r="L249" s="237">
        <v>21</v>
      </c>
      <c r="M249" s="237">
        <f>G249*(1+L249/100)</f>
        <v>0</v>
      </c>
      <c r="N249" s="237">
        <v>1E-4</v>
      </c>
      <c r="O249" s="237">
        <f>ROUND(E249*N249,2)</f>
        <v>0.01</v>
      </c>
      <c r="P249" s="237">
        <v>0</v>
      </c>
      <c r="Q249" s="237">
        <f>ROUND(E249*P249,2)</f>
        <v>0</v>
      </c>
      <c r="R249" s="237" t="s">
        <v>443</v>
      </c>
      <c r="S249" s="237" t="s">
        <v>143</v>
      </c>
      <c r="T249" s="238" t="s">
        <v>143</v>
      </c>
      <c r="U249" s="221">
        <v>0.12</v>
      </c>
      <c r="V249" s="221">
        <f>ROUND(E249*U249,2)</f>
        <v>8.9700000000000006</v>
      </c>
      <c r="W249" s="221"/>
      <c r="X249" s="221" t="s">
        <v>144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363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>
      <c r="A250" s="218"/>
      <c r="B250" s="219"/>
      <c r="C250" s="254" t="s">
        <v>569</v>
      </c>
      <c r="D250" s="223"/>
      <c r="E250" s="224">
        <v>11.79</v>
      </c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149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>
      <c r="A251" s="218"/>
      <c r="B251" s="219"/>
      <c r="C251" s="254" t="s">
        <v>465</v>
      </c>
      <c r="D251" s="223"/>
      <c r="E251" s="224">
        <v>8.5299999999999994</v>
      </c>
      <c r="F251" s="221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149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>
      <c r="A252" s="218"/>
      <c r="B252" s="219"/>
      <c r="C252" s="254" t="s">
        <v>466</v>
      </c>
      <c r="D252" s="223"/>
      <c r="E252" s="224">
        <v>4.8</v>
      </c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149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>
      <c r="A253" s="218"/>
      <c r="B253" s="219"/>
      <c r="C253" s="254" t="s">
        <v>467</v>
      </c>
      <c r="D253" s="223"/>
      <c r="E253" s="224">
        <v>4.8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149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>
      <c r="A254" s="218"/>
      <c r="B254" s="219"/>
      <c r="C254" s="254" t="s">
        <v>380</v>
      </c>
      <c r="D254" s="223"/>
      <c r="E254" s="224">
        <v>10.210000000000001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149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>
      <c r="A255" s="218"/>
      <c r="B255" s="219"/>
      <c r="C255" s="254" t="s">
        <v>468</v>
      </c>
      <c r="D255" s="223"/>
      <c r="E255" s="224">
        <v>14.4</v>
      </c>
      <c r="F255" s="221"/>
      <c r="G255" s="221"/>
      <c r="H255" s="221"/>
      <c r="I255" s="221"/>
      <c r="J255" s="221"/>
      <c r="K255" s="221"/>
      <c r="L255" s="221"/>
      <c r="M255" s="221"/>
      <c r="N255" s="221"/>
      <c r="O255" s="221"/>
      <c r="P255" s="221"/>
      <c r="Q255" s="221"/>
      <c r="R255" s="221"/>
      <c r="S255" s="221"/>
      <c r="T255" s="221"/>
      <c r="U255" s="221"/>
      <c r="V255" s="221"/>
      <c r="W255" s="221"/>
      <c r="X255" s="221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149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>
      <c r="A256" s="218"/>
      <c r="B256" s="219"/>
      <c r="C256" s="254" t="s">
        <v>482</v>
      </c>
      <c r="D256" s="223"/>
      <c r="E256" s="224">
        <v>5.25</v>
      </c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149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>
      <c r="A257" s="218"/>
      <c r="B257" s="219"/>
      <c r="C257" s="254" t="s">
        <v>483</v>
      </c>
      <c r="D257" s="223"/>
      <c r="E257" s="224">
        <v>5.25</v>
      </c>
      <c r="F257" s="221"/>
      <c r="G257" s="221"/>
      <c r="H257" s="221"/>
      <c r="I257" s="221"/>
      <c r="J257" s="221"/>
      <c r="K257" s="221"/>
      <c r="L257" s="221"/>
      <c r="M257" s="221"/>
      <c r="N257" s="221"/>
      <c r="O257" s="221"/>
      <c r="P257" s="221"/>
      <c r="Q257" s="221"/>
      <c r="R257" s="221"/>
      <c r="S257" s="221"/>
      <c r="T257" s="221"/>
      <c r="U257" s="221"/>
      <c r="V257" s="221"/>
      <c r="W257" s="221"/>
      <c r="X257" s="221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149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>
      <c r="A258" s="218"/>
      <c r="B258" s="219"/>
      <c r="C258" s="254" t="s">
        <v>484</v>
      </c>
      <c r="D258" s="223"/>
      <c r="E258" s="224">
        <v>5.25</v>
      </c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149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>
      <c r="A259" s="218"/>
      <c r="B259" s="219"/>
      <c r="C259" s="254" t="s">
        <v>472</v>
      </c>
      <c r="D259" s="223"/>
      <c r="E259" s="224">
        <v>4.45</v>
      </c>
      <c r="F259" s="221"/>
      <c r="G259" s="221"/>
      <c r="H259" s="221"/>
      <c r="I259" s="221"/>
      <c r="J259" s="221"/>
      <c r="K259" s="221"/>
      <c r="L259" s="221"/>
      <c r="M259" s="221"/>
      <c r="N259" s="221"/>
      <c r="O259" s="221"/>
      <c r="P259" s="221"/>
      <c r="Q259" s="221"/>
      <c r="R259" s="221"/>
      <c r="S259" s="221"/>
      <c r="T259" s="221"/>
      <c r="U259" s="221"/>
      <c r="V259" s="221"/>
      <c r="W259" s="221"/>
      <c r="X259" s="22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149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ht="20" outlineLevel="1">
      <c r="A260" s="232">
        <v>61</v>
      </c>
      <c r="B260" s="233" t="s">
        <v>485</v>
      </c>
      <c r="C260" s="252" t="s">
        <v>486</v>
      </c>
      <c r="D260" s="234" t="s">
        <v>185</v>
      </c>
      <c r="E260" s="235">
        <v>6.625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21</v>
      </c>
      <c r="M260" s="237">
        <f>G260*(1+L260/100)</f>
        <v>0</v>
      </c>
      <c r="N260" s="237">
        <v>5.5000000000000003E-4</v>
      </c>
      <c r="O260" s="237">
        <f>ROUND(E260*N260,2)</f>
        <v>0</v>
      </c>
      <c r="P260" s="237">
        <v>0</v>
      </c>
      <c r="Q260" s="237">
        <f>ROUND(E260*P260,2)</f>
        <v>0</v>
      </c>
      <c r="R260" s="237" t="s">
        <v>443</v>
      </c>
      <c r="S260" s="237" t="s">
        <v>143</v>
      </c>
      <c r="T260" s="238" t="s">
        <v>143</v>
      </c>
      <c r="U260" s="221">
        <v>0.41</v>
      </c>
      <c r="V260" s="221">
        <f>ROUND(E260*U260,2)</f>
        <v>2.72</v>
      </c>
      <c r="W260" s="221"/>
      <c r="X260" s="221" t="s">
        <v>144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363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>
      <c r="A261" s="218"/>
      <c r="B261" s="219"/>
      <c r="C261" s="254" t="s">
        <v>487</v>
      </c>
      <c r="D261" s="223"/>
      <c r="E261" s="224">
        <v>3.2250000000000001</v>
      </c>
      <c r="F261" s="221"/>
      <c r="G261" s="221"/>
      <c r="H261" s="221"/>
      <c r="I261" s="221"/>
      <c r="J261" s="221"/>
      <c r="K261" s="221"/>
      <c r="L261" s="221"/>
      <c r="M261" s="221"/>
      <c r="N261" s="221"/>
      <c r="O261" s="221"/>
      <c r="P261" s="221"/>
      <c r="Q261" s="221"/>
      <c r="R261" s="221"/>
      <c r="S261" s="221"/>
      <c r="T261" s="221"/>
      <c r="U261" s="221"/>
      <c r="V261" s="221"/>
      <c r="W261" s="221"/>
      <c r="X261" s="221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149</v>
      </c>
      <c r="AH261" s="211">
        <v>0</v>
      </c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>
      <c r="A262" s="218"/>
      <c r="B262" s="219"/>
      <c r="C262" s="254" t="s">
        <v>577</v>
      </c>
      <c r="D262" s="223"/>
      <c r="E262" s="224">
        <v>3.4</v>
      </c>
      <c r="F262" s="221"/>
      <c r="G262" s="221"/>
      <c r="H262" s="221"/>
      <c r="I262" s="221"/>
      <c r="J262" s="221"/>
      <c r="K262" s="221"/>
      <c r="L262" s="221"/>
      <c r="M262" s="221"/>
      <c r="N262" s="221"/>
      <c r="O262" s="221"/>
      <c r="P262" s="221"/>
      <c r="Q262" s="221"/>
      <c r="R262" s="221"/>
      <c r="S262" s="221"/>
      <c r="T262" s="221"/>
      <c r="U262" s="221"/>
      <c r="V262" s="221"/>
      <c r="W262" s="221"/>
      <c r="X262" s="221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149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ht="20" outlineLevel="1">
      <c r="A263" s="232">
        <v>62</v>
      </c>
      <c r="B263" s="233" t="s">
        <v>489</v>
      </c>
      <c r="C263" s="252" t="s">
        <v>490</v>
      </c>
      <c r="D263" s="234" t="s">
        <v>185</v>
      </c>
      <c r="E263" s="235">
        <v>3.6</v>
      </c>
      <c r="F263" s="236"/>
      <c r="G263" s="237">
        <f>ROUND(E263*F263,2)</f>
        <v>0</v>
      </c>
      <c r="H263" s="236"/>
      <c r="I263" s="237">
        <f>ROUND(E263*H263,2)</f>
        <v>0</v>
      </c>
      <c r="J263" s="236"/>
      <c r="K263" s="237">
        <f>ROUND(E263*J263,2)</f>
        <v>0</v>
      </c>
      <c r="L263" s="237">
        <v>21</v>
      </c>
      <c r="M263" s="237">
        <f>G263*(1+L263/100)</f>
        <v>0</v>
      </c>
      <c r="N263" s="237">
        <v>7.6000000000000004E-4</v>
      </c>
      <c r="O263" s="237">
        <f>ROUND(E263*N263,2)</f>
        <v>0</v>
      </c>
      <c r="P263" s="237">
        <v>0</v>
      </c>
      <c r="Q263" s="237">
        <f>ROUND(E263*P263,2)</f>
        <v>0</v>
      </c>
      <c r="R263" s="237" t="s">
        <v>443</v>
      </c>
      <c r="S263" s="237" t="s">
        <v>143</v>
      </c>
      <c r="T263" s="238" t="s">
        <v>143</v>
      </c>
      <c r="U263" s="221">
        <v>0.4</v>
      </c>
      <c r="V263" s="221">
        <f>ROUND(E263*U263,2)</f>
        <v>1.44</v>
      </c>
      <c r="W263" s="221"/>
      <c r="X263" s="221" t="s">
        <v>144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145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>
      <c r="A264" s="218"/>
      <c r="B264" s="219"/>
      <c r="C264" s="254" t="s">
        <v>578</v>
      </c>
      <c r="D264" s="223"/>
      <c r="E264" s="224">
        <v>2</v>
      </c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149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>
      <c r="A265" s="218"/>
      <c r="B265" s="219"/>
      <c r="C265" s="254" t="s">
        <v>491</v>
      </c>
      <c r="D265" s="223"/>
      <c r="E265" s="224">
        <v>1.6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149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>
      <c r="A266" s="232">
        <v>63</v>
      </c>
      <c r="B266" s="233" t="s">
        <v>492</v>
      </c>
      <c r="C266" s="252" t="s">
        <v>493</v>
      </c>
      <c r="D266" s="234" t="s">
        <v>164</v>
      </c>
      <c r="E266" s="235">
        <v>128.93299999999999</v>
      </c>
      <c r="F266" s="236"/>
      <c r="G266" s="237">
        <f>ROUND(E266*F266,2)</f>
        <v>0</v>
      </c>
      <c r="H266" s="236"/>
      <c r="I266" s="237">
        <f>ROUND(E266*H266,2)</f>
        <v>0</v>
      </c>
      <c r="J266" s="236"/>
      <c r="K266" s="237">
        <f>ROUND(E266*J266,2)</f>
        <v>0</v>
      </c>
      <c r="L266" s="237">
        <v>21</v>
      </c>
      <c r="M266" s="237">
        <f>G266*(1+L266/100)</f>
        <v>0</v>
      </c>
      <c r="N266" s="237">
        <v>4.9699999999999996E-3</v>
      </c>
      <c r="O266" s="237">
        <f>ROUND(E266*N266,2)</f>
        <v>0.64</v>
      </c>
      <c r="P266" s="237">
        <v>0</v>
      </c>
      <c r="Q266" s="237">
        <f>ROUND(E266*P266,2)</f>
        <v>0</v>
      </c>
      <c r="R266" s="237"/>
      <c r="S266" s="237" t="s">
        <v>143</v>
      </c>
      <c r="T266" s="238" t="s">
        <v>143</v>
      </c>
      <c r="U266" s="221">
        <v>0.98</v>
      </c>
      <c r="V266" s="221">
        <f>ROUND(E266*U266,2)</f>
        <v>126.35</v>
      </c>
      <c r="W266" s="221"/>
      <c r="X266" s="221" t="s">
        <v>144</v>
      </c>
      <c r="Y266" s="211"/>
      <c r="Z266" s="211"/>
      <c r="AA266" s="211"/>
      <c r="AB266" s="211"/>
      <c r="AC266" s="211"/>
      <c r="AD266" s="211"/>
      <c r="AE266" s="211"/>
      <c r="AF266" s="211"/>
      <c r="AG266" s="211" t="s">
        <v>363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>
      <c r="A267" s="218"/>
      <c r="B267" s="219"/>
      <c r="C267" s="254" t="s">
        <v>557</v>
      </c>
      <c r="D267" s="223"/>
      <c r="E267" s="224">
        <v>21.158999999999999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149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>
      <c r="A268" s="218"/>
      <c r="B268" s="219"/>
      <c r="C268" s="254" t="s">
        <v>229</v>
      </c>
      <c r="D268" s="223"/>
      <c r="E268" s="224">
        <v>13.313000000000001</v>
      </c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149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>
      <c r="A269" s="218"/>
      <c r="B269" s="219"/>
      <c r="C269" s="254" t="s">
        <v>230</v>
      </c>
      <c r="D269" s="223"/>
      <c r="E269" s="224">
        <v>16.96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149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>
      <c r="A270" s="218"/>
      <c r="B270" s="219"/>
      <c r="C270" s="254" t="s">
        <v>231</v>
      </c>
      <c r="D270" s="223"/>
      <c r="E270" s="224">
        <v>17.841000000000001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149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>
      <c r="A271" s="218"/>
      <c r="B271" s="219"/>
      <c r="C271" s="254" t="s">
        <v>232</v>
      </c>
      <c r="D271" s="223"/>
      <c r="E271" s="224">
        <v>22.84</v>
      </c>
      <c r="F271" s="221"/>
      <c r="G271" s="22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149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>
      <c r="A272" s="218"/>
      <c r="B272" s="219"/>
      <c r="C272" s="254" t="s">
        <v>233</v>
      </c>
      <c r="D272" s="223"/>
      <c r="E272" s="224">
        <v>9.625</v>
      </c>
      <c r="F272" s="221"/>
      <c r="G272" s="221"/>
      <c r="H272" s="221"/>
      <c r="I272" s="221"/>
      <c r="J272" s="221"/>
      <c r="K272" s="221"/>
      <c r="L272" s="221"/>
      <c r="M272" s="221"/>
      <c r="N272" s="221"/>
      <c r="O272" s="221"/>
      <c r="P272" s="221"/>
      <c r="Q272" s="221"/>
      <c r="R272" s="221"/>
      <c r="S272" s="221"/>
      <c r="T272" s="221"/>
      <c r="U272" s="221"/>
      <c r="V272" s="221"/>
      <c r="W272" s="221"/>
      <c r="X272" s="221"/>
      <c r="Y272" s="211"/>
      <c r="Z272" s="211"/>
      <c r="AA272" s="211"/>
      <c r="AB272" s="211"/>
      <c r="AC272" s="211"/>
      <c r="AD272" s="211"/>
      <c r="AE272" s="211"/>
      <c r="AF272" s="211"/>
      <c r="AG272" s="211" t="s">
        <v>149</v>
      </c>
      <c r="AH272" s="211">
        <v>0</v>
      </c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>
      <c r="A273" s="218"/>
      <c r="B273" s="219"/>
      <c r="C273" s="254" t="s">
        <v>234</v>
      </c>
      <c r="D273" s="223"/>
      <c r="E273" s="224">
        <v>9.625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149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>
      <c r="A274" s="218"/>
      <c r="B274" s="219"/>
      <c r="C274" s="254" t="s">
        <v>235</v>
      </c>
      <c r="D274" s="223"/>
      <c r="E274" s="224">
        <v>9.625</v>
      </c>
      <c r="F274" s="221"/>
      <c r="G274" s="221"/>
      <c r="H274" s="221"/>
      <c r="I274" s="221"/>
      <c r="J274" s="221"/>
      <c r="K274" s="221"/>
      <c r="L274" s="221"/>
      <c r="M274" s="221"/>
      <c r="N274" s="221"/>
      <c r="O274" s="221"/>
      <c r="P274" s="221"/>
      <c r="Q274" s="221"/>
      <c r="R274" s="221"/>
      <c r="S274" s="221"/>
      <c r="T274" s="221"/>
      <c r="U274" s="221"/>
      <c r="V274" s="221"/>
      <c r="W274" s="221"/>
      <c r="X274" s="221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149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>
      <c r="A275" s="218"/>
      <c r="B275" s="219"/>
      <c r="C275" s="254" t="s">
        <v>236</v>
      </c>
      <c r="D275" s="223"/>
      <c r="E275" s="224">
        <v>7.9450000000000003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149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>
      <c r="A276" s="232">
        <v>64</v>
      </c>
      <c r="B276" s="233" t="s">
        <v>494</v>
      </c>
      <c r="C276" s="252" t="s">
        <v>495</v>
      </c>
      <c r="D276" s="234" t="s">
        <v>164</v>
      </c>
      <c r="E276" s="235">
        <v>128.93</v>
      </c>
      <c r="F276" s="236"/>
      <c r="G276" s="237">
        <f>ROUND(E276*F276,2)</f>
        <v>0</v>
      </c>
      <c r="H276" s="236"/>
      <c r="I276" s="237">
        <f>ROUND(E276*H276,2)</f>
        <v>0</v>
      </c>
      <c r="J276" s="236"/>
      <c r="K276" s="237">
        <f>ROUND(E276*J276,2)</f>
        <v>0</v>
      </c>
      <c r="L276" s="237">
        <v>21</v>
      </c>
      <c r="M276" s="237">
        <f>G276*(1+L276/100)</f>
        <v>0</v>
      </c>
      <c r="N276" s="237">
        <v>1.1E-4</v>
      </c>
      <c r="O276" s="237">
        <f>ROUND(E276*N276,2)</f>
        <v>0.01</v>
      </c>
      <c r="P276" s="237">
        <v>0</v>
      </c>
      <c r="Q276" s="237">
        <f>ROUND(E276*P276,2)</f>
        <v>0</v>
      </c>
      <c r="R276" s="237"/>
      <c r="S276" s="237" t="s">
        <v>143</v>
      </c>
      <c r="T276" s="238" t="s">
        <v>143</v>
      </c>
      <c r="U276" s="221">
        <v>0</v>
      </c>
      <c r="V276" s="221">
        <f>ROUND(E276*U276,2)</f>
        <v>0</v>
      </c>
      <c r="W276" s="221"/>
      <c r="X276" s="221" t="s">
        <v>144</v>
      </c>
      <c r="Y276" s="211"/>
      <c r="Z276" s="211"/>
      <c r="AA276" s="211"/>
      <c r="AB276" s="211"/>
      <c r="AC276" s="211"/>
      <c r="AD276" s="211"/>
      <c r="AE276" s="211"/>
      <c r="AF276" s="211"/>
      <c r="AG276" s="211" t="s">
        <v>363</v>
      </c>
      <c r="AH276" s="211"/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>
      <c r="A277" s="218"/>
      <c r="B277" s="219"/>
      <c r="C277" s="254" t="s">
        <v>579</v>
      </c>
      <c r="D277" s="223"/>
      <c r="E277" s="224">
        <v>128.93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149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>
      <c r="A278" s="232">
        <v>65</v>
      </c>
      <c r="B278" s="233" t="s">
        <v>497</v>
      </c>
      <c r="C278" s="252" t="s">
        <v>498</v>
      </c>
      <c r="D278" s="234" t="s">
        <v>164</v>
      </c>
      <c r="E278" s="235">
        <v>143.14574999999999</v>
      </c>
      <c r="F278" s="236"/>
      <c r="G278" s="237">
        <f>ROUND(E278*F278,2)</f>
        <v>0</v>
      </c>
      <c r="H278" s="236"/>
      <c r="I278" s="237">
        <f>ROUND(E278*H278,2)</f>
        <v>0</v>
      </c>
      <c r="J278" s="236"/>
      <c r="K278" s="237">
        <f>ROUND(E278*J278,2)</f>
        <v>0</v>
      </c>
      <c r="L278" s="237">
        <v>21</v>
      </c>
      <c r="M278" s="237">
        <f>G278*(1+L278/100)</f>
        <v>0</v>
      </c>
      <c r="N278" s="237">
        <v>1.3599999999999999E-2</v>
      </c>
      <c r="O278" s="237">
        <f>ROUND(E278*N278,2)</f>
        <v>1.95</v>
      </c>
      <c r="P278" s="237">
        <v>0</v>
      </c>
      <c r="Q278" s="237">
        <f>ROUND(E278*P278,2)</f>
        <v>0</v>
      </c>
      <c r="R278" s="237" t="s">
        <v>265</v>
      </c>
      <c r="S278" s="237" t="s">
        <v>143</v>
      </c>
      <c r="T278" s="238" t="s">
        <v>143</v>
      </c>
      <c r="U278" s="221">
        <v>0</v>
      </c>
      <c r="V278" s="221">
        <f>ROUND(E278*U278,2)</f>
        <v>0</v>
      </c>
      <c r="W278" s="221"/>
      <c r="X278" s="221" t="s">
        <v>266</v>
      </c>
      <c r="Y278" s="211"/>
      <c r="Z278" s="211"/>
      <c r="AA278" s="211"/>
      <c r="AB278" s="211"/>
      <c r="AC278" s="211"/>
      <c r="AD278" s="211"/>
      <c r="AE278" s="211"/>
      <c r="AF278" s="211"/>
      <c r="AG278" s="211" t="s">
        <v>267</v>
      </c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>
      <c r="A279" s="218"/>
      <c r="B279" s="219"/>
      <c r="C279" s="254" t="s">
        <v>580</v>
      </c>
      <c r="D279" s="223"/>
      <c r="E279" s="224">
        <v>141.82300000000001</v>
      </c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149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>
      <c r="A280" s="218"/>
      <c r="B280" s="219"/>
      <c r="C280" s="254" t="s">
        <v>500</v>
      </c>
      <c r="D280" s="223"/>
      <c r="E280" s="224">
        <v>0.72875000000000001</v>
      </c>
      <c r="F280" s="221"/>
      <c r="G280" s="221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149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>
      <c r="A281" s="218"/>
      <c r="B281" s="219"/>
      <c r="C281" s="254" t="s">
        <v>581</v>
      </c>
      <c r="D281" s="223"/>
      <c r="E281" s="224">
        <v>0.59399999999999997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149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>
      <c r="A282" s="218">
        <v>66</v>
      </c>
      <c r="B282" s="219" t="s">
        <v>502</v>
      </c>
      <c r="C282" s="257" t="s">
        <v>430</v>
      </c>
      <c r="D282" s="220" t="s">
        <v>0</v>
      </c>
      <c r="E282" s="249"/>
      <c r="F282" s="222"/>
      <c r="G282" s="221">
        <f>ROUND(E282*F282,2)</f>
        <v>0</v>
      </c>
      <c r="H282" s="222"/>
      <c r="I282" s="221">
        <f>ROUND(E282*H282,2)</f>
        <v>0</v>
      </c>
      <c r="J282" s="222"/>
      <c r="K282" s="221">
        <f>ROUND(E282*J282,2)</f>
        <v>0</v>
      </c>
      <c r="L282" s="221">
        <v>21</v>
      </c>
      <c r="M282" s="221">
        <f>G282*(1+L282/100)</f>
        <v>0</v>
      </c>
      <c r="N282" s="221">
        <v>0</v>
      </c>
      <c r="O282" s="221">
        <f>ROUND(E282*N282,2)</f>
        <v>0</v>
      </c>
      <c r="P282" s="221">
        <v>0</v>
      </c>
      <c r="Q282" s="221">
        <f>ROUND(E282*P282,2)</f>
        <v>0</v>
      </c>
      <c r="R282" s="221"/>
      <c r="S282" s="221" t="s">
        <v>143</v>
      </c>
      <c r="T282" s="221" t="s">
        <v>143</v>
      </c>
      <c r="U282" s="221">
        <v>0</v>
      </c>
      <c r="V282" s="221">
        <f>ROUND(E282*U282,2)</f>
        <v>0</v>
      </c>
      <c r="W282" s="221"/>
      <c r="X282" s="221" t="s">
        <v>359</v>
      </c>
      <c r="Y282" s="211"/>
      <c r="Z282" s="211"/>
      <c r="AA282" s="211"/>
      <c r="AB282" s="211"/>
      <c r="AC282" s="211"/>
      <c r="AD282" s="211"/>
      <c r="AE282" s="211"/>
      <c r="AF282" s="211"/>
      <c r="AG282" s="211" t="s">
        <v>360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ht="13">
      <c r="A283" s="226" t="s">
        <v>137</v>
      </c>
      <c r="B283" s="227" t="s">
        <v>98</v>
      </c>
      <c r="C283" s="251" t="s">
        <v>99</v>
      </c>
      <c r="D283" s="228"/>
      <c r="E283" s="229"/>
      <c r="F283" s="230"/>
      <c r="G283" s="230">
        <f>SUMIF(AG284:AG289,"&lt;&gt;NOR",G284:G289)</f>
        <v>0</v>
      </c>
      <c r="H283" s="230"/>
      <c r="I283" s="230">
        <f>SUM(I284:I289)</f>
        <v>0</v>
      </c>
      <c r="J283" s="230"/>
      <c r="K283" s="230">
        <f>SUM(K284:K289)</f>
        <v>0</v>
      </c>
      <c r="L283" s="230"/>
      <c r="M283" s="230">
        <f>SUM(M284:M289)</f>
        <v>0</v>
      </c>
      <c r="N283" s="230"/>
      <c r="O283" s="230">
        <f>SUM(O284:O289)</f>
        <v>0</v>
      </c>
      <c r="P283" s="230"/>
      <c r="Q283" s="230">
        <f>SUM(Q284:Q289)</f>
        <v>0</v>
      </c>
      <c r="R283" s="230"/>
      <c r="S283" s="230"/>
      <c r="T283" s="231"/>
      <c r="U283" s="225"/>
      <c r="V283" s="225">
        <f>SUM(V284:V289)</f>
        <v>4.37</v>
      </c>
      <c r="W283" s="225"/>
      <c r="X283" s="225"/>
      <c r="AG283" t="s">
        <v>138</v>
      </c>
    </row>
    <row r="284" spans="1:60" outlineLevel="1">
      <c r="A284" s="232">
        <v>67</v>
      </c>
      <c r="B284" s="233" t="s">
        <v>503</v>
      </c>
      <c r="C284" s="252" t="s">
        <v>504</v>
      </c>
      <c r="D284" s="234" t="s">
        <v>164</v>
      </c>
      <c r="E284" s="235">
        <v>10.92</v>
      </c>
      <c r="F284" s="236"/>
      <c r="G284" s="237">
        <f>ROUND(E284*F284,2)</f>
        <v>0</v>
      </c>
      <c r="H284" s="236"/>
      <c r="I284" s="237">
        <f>ROUND(E284*H284,2)</f>
        <v>0</v>
      </c>
      <c r="J284" s="236"/>
      <c r="K284" s="237">
        <f>ROUND(E284*J284,2)</f>
        <v>0</v>
      </c>
      <c r="L284" s="237">
        <v>21</v>
      </c>
      <c r="M284" s="237">
        <f>G284*(1+L284/100)</f>
        <v>0</v>
      </c>
      <c r="N284" s="237">
        <v>3.1E-4</v>
      </c>
      <c r="O284" s="237">
        <f>ROUND(E284*N284,2)</f>
        <v>0</v>
      </c>
      <c r="P284" s="237">
        <v>0</v>
      </c>
      <c r="Q284" s="237">
        <f>ROUND(E284*P284,2)</f>
        <v>0</v>
      </c>
      <c r="R284" s="237"/>
      <c r="S284" s="237" t="s">
        <v>143</v>
      </c>
      <c r="T284" s="238" t="s">
        <v>143</v>
      </c>
      <c r="U284" s="221">
        <v>0.4</v>
      </c>
      <c r="V284" s="221">
        <f>ROUND(E284*U284,2)</f>
        <v>4.37</v>
      </c>
      <c r="W284" s="221"/>
      <c r="X284" s="221" t="s">
        <v>144</v>
      </c>
      <c r="Y284" s="211"/>
      <c r="Z284" s="211"/>
      <c r="AA284" s="211"/>
      <c r="AB284" s="211"/>
      <c r="AC284" s="211"/>
      <c r="AD284" s="211"/>
      <c r="AE284" s="211"/>
      <c r="AF284" s="211"/>
      <c r="AG284" s="211" t="s">
        <v>363</v>
      </c>
      <c r="AH284" s="211"/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outlineLevel="1">
      <c r="A285" s="218"/>
      <c r="B285" s="219"/>
      <c r="C285" s="254" t="s">
        <v>505</v>
      </c>
      <c r="D285" s="223"/>
      <c r="E285" s="224">
        <v>1.68</v>
      </c>
      <c r="F285" s="221"/>
      <c r="G285" s="221"/>
      <c r="H285" s="221"/>
      <c r="I285" s="221"/>
      <c r="J285" s="221"/>
      <c r="K285" s="221"/>
      <c r="L285" s="221"/>
      <c r="M285" s="221"/>
      <c r="N285" s="221"/>
      <c r="O285" s="221"/>
      <c r="P285" s="221"/>
      <c r="Q285" s="221"/>
      <c r="R285" s="221"/>
      <c r="S285" s="221"/>
      <c r="T285" s="221"/>
      <c r="U285" s="221"/>
      <c r="V285" s="221"/>
      <c r="W285" s="221"/>
      <c r="X285" s="221"/>
      <c r="Y285" s="211"/>
      <c r="Z285" s="211"/>
      <c r="AA285" s="211"/>
      <c r="AB285" s="211"/>
      <c r="AC285" s="211"/>
      <c r="AD285" s="211"/>
      <c r="AE285" s="211"/>
      <c r="AF285" s="211"/>
      <c r="AG285" s="211" t="s">
        <v>149</v>
      </c>
      <c r="AH285" s="211">
        <v>0</v>
      </c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>
      <c r="A286" s="218"/>
      <c r="B286" s="219"/>
      <c r="C286" s="254" t="s">
        <v>582</v>
      </c>
      <c r="D286" s="223"/>
      <c r="E286" s="224">
        <v>1.68</v>
      </c>
      <c r="F286" s="221"/>
      <c r="G286" s="22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149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>
      <c r="A287" s="218"/>
      <c r="B287" s="219"/>
      <c r="C287" s="254" t="s">
        <v>508</v>
      </c>
      <c r="D287" s="223"/>
      <c r="E287" s="224">
        <v>1.92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149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>
      <c r="A288" s="218"/>
      <c r="B288" s="219"/>
      <c r="C288" s="254" t="s">
        <v>509</v>
      </c>
      <c r="D288" s="223"/>
      <c r="E288" s="224">
        <v>1.88</v>
      </c>
      <c r="F288" s="221"/>
      <c r="G288" s="221"/>
      <c r="H288" s="221"/>
      <c r="I288" s="221"/>
      <c r="J288" s="221"/>
      <c r="K288" s="221"/>
      <c r="L288" s="221"/>
      <c r="M288" s="221"/>
      <c r="N288" s="221"/>
      <c r="O288" s="221"/>
      <c r="P288" s="221"/>
      <c r="Q288" s="221"/>
      <c r="R288" s="221"/>
      <c r="S288" s="221"/>
      <c r="T288" s="221"/>
      <c r="U288" s="221"/>
      <c r="V288" s="221"/>
      <c r="W288" s="221"/>
      <c r="X288" s="221"/>
      <c r="Y288" s="211"/>
      <c r="Z288" s="211"/>
      <c r="AA288" s="211"/>
      <c r="AB288" s="211"/>
      <c r="AC288" s="211"/>
      <c r="AD288" s="211"/>
      <c r="AE288" s="211"/>
      <c r="AF288" s="211"/>
      <c r="AG288" s="211" t="s">
        <v>149</v>
      </c>
      <c r="AH288" s="211">
        <v>0</v>
      </c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>
      <c r="A289" s="218"/>
      <c r="B289" s="219"/>
      <c r="C289" s="254" t="s">
        <v>510</v>
      </c>
      <c r="D289" s="223"/>
      <c r="E289" s="224">
        <v>3.76</v>
      </c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149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ht="13">
      <c r="A290" s="226" t="s">
        <v>137</v>
      </c>
      <c r="B290" s="227" t="s">
        <v>100</v>
      </c>
      <c r="C290" s="251" t="s">
        <v>101</v>
      </c>
      <c r="D290" s="228"/>
      <c r="E290" s="229"/>
      <c r="F290" s="230"/>
      <c r="G290" s="230">
        <f>SUMIF(AG291:AG316,"&lt;&gt;NOR",G291:G316)</f>
        <v>0</v>
      </c>
      <c r="H290" s="230"/>
      <c r="I290" s="230">
        <f>SUM(I291:I316)</f>
        <v>0</v>
      </c>
      <c r="J290" s="230"/>
      <c r="K290" s="230">
        <f>SUM(K291:K316)</f>
        <v>0</v>
      </c>
      <c r="L290" s="230"/>
      <c r="M290" s="230">
        <f>SUM(M291:M316)</f>
        <v>0</v>
      </c>
      <c r="N290" s="230"/>
      <c r="O290" s="230">
        <f>SUM(O291:O316)</f>
        <v>0.02</v>
      </c>
      <c r="P290" s="230"/>
      <c r="Q290" s="230">
        <f>SUM(Q291:Q316)</f>
        <v>0</v>
      </c>
      <c r="R290" s="230"/>
      <c r="S290" s="230"/>
      <c r="T290" s="231"/>
      <c r="U290" s="225"/>
      <c r="V290" s="225">
        <f>SUM(V291:V316)</f>
        <v>11.58</v>
      </c>
      <c r="W290" s="225"/>
      <c r="X290" s="225"/>
      <c r="AG290" t="s">
        <v>138</v>
      </c>
    </row>
    <row r="291" spans="1:60" outlineLevel="1">
      <c r="A291" s="232">
        <v>68</v>
      </c>
      <c r="B291" s="233" t="s">
        <v>511</v>
      </c>
      <c r="C291" s="252" t="s">
        <v>512</v>
      </c>
      <c r="D291" s="234" t="s">
        <v>164</v>
      </c>
      <c r="E291" s="235">
        <v>82.735500000000002</v>
      </c>
      <c r="F291" s="236"/>
      <c r="G291" s="237">
        <f>ROUND(E291*F291,2)</f>
        <v>0</v>
      </c>
      <c r="H291" s="236"/>
      <c r="I291" s="237">
        <f>ROUND(E291*H291,2)</f>
        <v>0</v>
      </c>
      <c r="J291" s="236"/>
      <c r="K291" s="237">
        <f>ROUND(E291*J291,2)</f>
        <v>0</v>
      </c>
      <c r="L291" s="237">
        <v>21</v>
      </c>
      <c r="M291" s="237">
        <f>G291*(1+L291/100)</f>
        <v>0</v>
      </c>
      <c r="N291" s="237">
        <v>1.4999999999999999E-4</v>
      </c>
      <c r="O291" s="237">
        <f>ROUND(E291*N291,2)</f>
        <v>0.01</v>
      </c>
      <c r="P291" s="237">
        <v>0</v>
      </c>
      <c r="Q291" s="237">
        <f>ROUND(E291*P291,2)</f>
        <v>0</v>
      </c>
      <c r="R291" s="237" t="s">
        <v>513</v>
      </c>
      <c r="S291" s="237" t="s">
        <v>143</v>
      </c>
      <c r="T291" s="238" t="s">
        <v>143</v>
      </c>
      <c r="U291" s="221">
        <v>0.11</v>
      </c>
      <c r="V291" s="221">
        <f>ROUND(E291*U291,2)</f>
        <v>9.1</v>
      </c>
      <c r="W291" s="221"/>
      <c r="X291" s="221" t="s">
        <v>144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363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>
      <c r="A292" s="218"/>
      <c r="B292" s="219"/>
      <c r="C292" s="254" t="s">
        <v>514</v>
      </c>
      <c r="D292" s="223"/>
      <c r="E292" s="224"/>
      <c r="F292" s="221"/>
      <c r="G292" s="221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149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>
      <c r="A293" s="218"/>
      <c r="B293" s="219"/>
      <c r="C293" s="254" t="s">
        <v>553</v>
      </c>
      <c r="D293" s="223"/>
      <c r="E293" s="224">
        <v>6.7</v>
      </c>
      <c r="F293" s="221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149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>
      <c r="A294" s="218"/>
      <c r="B294" s="219"/>
      <c r="C294" s="254" t="s">
        <v>194</v>
      </c>
      <c r="D294" s="223"/>
      <c r="E294" s="224">
        <v>7.3354999999999997</v>
      </c>
      <c r="F294" s="221"/>
      <c r="G294" s="22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149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>
      <c r="A295" s="218"/>
      <c r="B295" s="219"/>
      <c r="C295" s="254" t="s">
        <v>195</v>
      </c>
      <c r="D295" s="223"/>
      <c r="E295" s="224">
        <v>5.9</v>
      </c>
      <c r="F295" s="221"/>
      <c r="G295" s="221"/>
      <c r="H295" s="221"/>
      <c r="I295" s="221"/>
      <c r="J295" s="221"/>
      <c r="K295" s="221"/>
      <c r="L295" s="221"/>
      <c r="M295" s="221"/>
      <c r="N295" s="221"/>
      <c r="O295" s="221"/>
      <c r="P295" s="221"/>
      <c r="Q295" s="221"/>
      <c r="R295" s="221"/>
      <c r="S295" s="221"/>
      <c r="T295" s="221"/>
      <c r="U295" s="221"/>
      <c r="V295" s="221"/>
      <c r="W295" s="221"/>
      <c r="X295" s="221"/>
      <c r="Y295" s="211"/>
      <c r="Z295" s="211"/>
      <c r="AA295" s="211"/>
      <c r="AB295" s="211"/>
      <c r="AC295" s="211"/>
      <c r="AD295" s="211"/>
      <c r="AE295" s="211"/>
      <c r="AF295" s="211"/>
      <c r="AG295" s="211" t="s">
        <v>149</v>
      </c>
      <c r="AH295" s="211">
        <v>0</v>
      </c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outlineLevel="1">
      <c r="A296" s="218"/>
      <c r="B296" s="219"/>
      <c r="C296" s="254" t="s">
        <v>196</v>
      </c>
      <c r="D296" s="223"/>
      <c r="E296" s="224">
        <v>13.637499999999999</v>
      </c>
      <c r="F296" s="221"/>
      <c r="G296" s="221"/>
      <c r="H296" s="221"/>
      <c r="I296" s="221"/>
      <c r="J296" s="221"/>
      <c r="K296" s="221"/>
      <c r="L296" s="221"/>
      <c r="M296" s="221"/>
      <c r="N296" s="221"/>
      <c r="O296" s="221"/>
      <c r="P296" s="221"/>
      <c r="Q296" s="221"/>
      <c r="R296" s="221"/>
      <c r="S296" s="221"/>
      <c r="T296" s="221"/>
      <c r="U296" s="221"/>
      <c r="V296" s="221"/>
      <c r="W296" s="221"/>
      <c r="X296" s="221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149</v>
      </c>
      <c r="AH296" s="211">
        <v>0</v>
      </c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11"/>
      <c r="BB296" s="211"/>
      <c r="BC296" s="211"/>
      <c r="BD296" s="211"/>
      <c r="BE296" s="211"/>
      <c r="BF296" s="211"/>
      <c r="BG296" s="211"/>
      <c r="BH296" s="211"/>
    </row>
    <row r="297" spans="1:60" outlineLevel="1">
      <c r="A297" s="218"/>
      <c r="B297" s="219"/>
      <c r="C297" s="254" t="s">
        <v>515</v>
      </c>
      <c r="D297" s="223"/>
      <c r="E297" s="224"/>
      <c r="F297" s="221"/>
      <c r="G297" s="221"/>
      <c r="H297" s="221"/>
      <c r="I297" s="221"/>
      <c r="J297" s="221"/>
      <c r="K297" s="221"/>
      <c r="L297" s="221"/>
      <c r="M297" s="221"/>
      <c r="N297" s="221"/>
      <c r="O297" s="221"/>
      <c r="P297" s="221"/>
      <c r="Q297" s="221"/>
      <c r="R297" s="221"/>
      <c r="S297" s="221"/>
      <c r="T297" s="221"/>
      <c r="U297" s="221"/>
      <c r="V297" s="221"/>
      <c r="W297" s="221"/>
      <c r="X297" s="221"/>
      <c r="Y297" s="211"/>
      <c r="Z297" s="211"/>
      <c r="AA297" s="211"/>
      <c r="AB297" s="211"/>
      <c r="AC297" s="211"/>
      <c r="AD297" s="211"/>
      <c r="AE297" s="211"/>
      <c r="AF297" s="211"/>
      <c r="AG297" s="211" t="s">
        <v>149</v>
      </c>
      <c r="AH297" s="211">
        <v>0</v>
      </c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>
      <c r="A298" s="218"/>
      <c r="B298" s="219"/>
      <c r="C298" s="254" t="s">
        <v>556</v>
      </c>
      <c r="D298" s="223"/>
      <c r="E298" s="224">
        <v>11.2005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149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>
      <c r="A299" s="218"/>
      <c r="B299" s="219"/>
      <c r="C299" s="254" t="s">
        <v>209</v>
      </c>
      <c r="D299" s="223"/>
      <c r="E299" s="224">
        <v>6.6784999999999997</v>
      </c>
      <c r="F299" s="221"/>
      <c r="G299" s="221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149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>
      <c r="A300" s="218"/>
      <c r="B300" s="219"/>
      <c r="C300" s="254" t="s">
        <v>210</v>
      </c>
      <c r="D300" s="223"/>
      <c r="E300" s="224">
        <v>3.1349999999999998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149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>
      <c r="A301" s="218"/>
      <c r="B301" s="219"/>
      <c r="C301" s="254" t="s">
        <v>211</v>
      </c>
      <c r="D301" s="223"/>
      <c r="E301" s="224">
        <v>6.4409999999999998</v>
      </c>
      <c r="F301" s="221"/>
      <c r="G301" s="221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149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>
      <c r="A302" s="218"/>
      <c r="B302" s="219"/>
      <c r="C302" s="254" t="s">
        <v>212</v>
      </c>
      <c r="D302" s="223"/>
      <c r="E302" s="224">
        <v>15.9125</v>
      </c>
      <c r="F302" s="221"/>
      <c r="G302" s="22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149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outlineLevel="1">
      <c r="A303" s="218"/>
      <c r="B303" s="219"/>
      <c r="C303" s="254" t="s">
        <v>516</v>
      </c>
      <c r="D303" s="223"/>
      <c r="E303" s="224">
        <v>5.7949999999999999</v>
      </c>
      <c r="F303" s="221"/>
      <c r="G303" s="221"/>
      <c r="H303" s="221"/>
      <c r="I303" s="221"/>
      <c r="J303" s="221"/>
      <c r="K303" s="221"/>
      <c r="L303" s="221"/>
      <c r="M303" s="221"/>
      <c r="N303" s="221"/>
      <c r="O303" s="221"/>
      <c r="P303" s="221"/>
      <c r="Q303" s="221"/>
      <c r="R303" s="221"/>
      <c r="S303" s="221"/>
      <c r="T303" s="221"/>
      <c r="U303" s="221"/>
      <c r="V303" s="221"/>
      <c r="W303" s="221"/>
      <c r="X303" s="221"/>
      <c r="Y303" s="211"/>
      <c r="Z303" s="211"/>
      <c r="AA303" s="211"/>
      <c r="AB303" s="211"/>
      <c r="AC303" s="211"/>
      <c r="AD303" s="211"/>
      <c r="AE303" s="211"/>
      <c r="AF303" s="211"/>
      <c r="AG303" s="211" t="s">
        <v>149</v>
      </c>
      <c r="AH303" s="211">
        <v>0</v>
      </c>
      <c r="AI303" s="211"/>
      <c r="AJ303" s="211"/>
      <c r="AK303" s="211"/>
      <c r="AL303" s="211"/>
      <c r="AM303" s="211"/>
      <c r="AN303" s="211"/>
      <c r="AO303" s="211"/>
      <c r="AP303" s="211"/>
      <c r="AQ303" s="211"/>
      <c r="AR303" s="211"/>
      <c r="AS303" s="211"/>
      <c r="AT303" s="211"/>
      <c r="AU303" s="211"/>
      <c r="AV303" s="211"/>
      <c r="AW303" s="211"/>
      <c r="AX303" s="211"/>
      <c r="AY303" s="211"/>
      <c r="AZ303" s="211"/>
      <c r="BA303" s="211"/>
      <c r="BB303" s="211"/>
      <c r="BC303" s="211"/>
      <c r="BD303" s="211"/>
      <c r="BE303" s="211"/>
      <c r="BF303" s="211"/>
      <c r="BG303" s="211"/>
      <c r="BH303" s="211"/>
    </row>
    <row r="304" spans="1:60" outlineLevel="1">
      <c r="A304" s="232">
        <v>69</v>
      </c>
      <c r="B304" s="233" t="s">
        <v>517</v>
      </c>
      <c r="C304" s="252" t="s">
        <v>518</v>
      </c>
      <c r="D304" s="234" t="s">
        <v>164</v>
      </c>
      <c r="E304" s="235">
        <v>82.735500000000002</v>
      </c>
      <c r="F304" s="236"/>
      <c r="G304" s="237">
        <f>ROUND(E304*F304,2)</f>
        <v>0</v>
      </c>
      <c r="H304" s="236"/>
      <c r="I304" s="237">
        <f>ROUND(E304*H304,2)</f>
        <v>0</v>
      </c>
      <c r="J304" s="236"/>
      <c r="K304" s="237">
        <f>ROUND(E304*J304,2)</f>
        <v>0</v>
      </c>
      <c r="L304" s="237">
        <v>21</v>
      </c>
      <c r="M304" s="237">
        <f>G304*(1+L304/100)</f>
        <v>0</v>
      </c>
      <c r="N304" s="237">
        <v>6.9999999999999994E-5</v>
      </c>
      <c r="O304" s="237">
        <f>ROUND(E304*N304,2)</f>
        <v>0.01</v>
      </c>
      <c r="P304" s="237">
        <v>0</v>
      </c>
      <c r="Q304" s="237">
        <f>ROUND(E304*P304,2)</f>
        <v>0</v>
      </c>
      <c r="R304" s="237"/>
      <c r="S304" s="237" t="s">
        <v>143</v>
      </c>
      <c r="T304" s="238" t="s">
        <v>143</v>
      </c>
      <c r="U304" s="221">
        <v>0.03</v>
      </c>
      <c r="V304" s="221">
        <f>ROUND(E304*U304,2)</f>
        <v>2.48</v>
      </c>
      <c r="W304" s="221"/>
      <c r="X304" s="221" t="s">
        <v>144</v>
      </c>
      <c r="Y304" s="211"/>
      <c r="Z304" s="211"/>
      <c r="AA304" s="211"/>
      <c r="AB304" s="211"/>
      <c r="AC304" s="211"/>
      <c r="AD304" s="211"/>
      <c r="AE304" s="211"/>
      <c r="AF304" s="211"/>
      <c r="AG304" s="211" t="s">
        <v>363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>
      <c r="A305" s="218"/>
      <c r="B305" s="219"/>
      <c r="C305" s="254" t="s">
        <v>514</v>
      </c>
      <c r="D305" s="223"/>
      <c r="E305" s="224"/>
      <c r="F305" s="221"/>
      <c r="G305" s="221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149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>
      <c r="A306" s="218"/>
      <c r="B306" s="219"/>
      <c r="C306" s="254" t="s">
        <v>553</v>
      </c>
      <c r="D306" s="223"/>
      <c r="E306" s="224">
        <v>6.7</v>
      </c>
      <c r="F306" s="221"/>
      <c r="G306" s="221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149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>
      <c r="A307" s="218"/>
      <c r="B307" s="219"/>
      <c r="C307" s="254" t="s">
        <v>194</v>
      </c>
      <c r="D307" s="223"/>
      <c r="E307" s="224">
        <v>7.3354999999999997</v>
      </c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149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>
      <c r="A308" s="218"/>
      <c r="B308" s="219"/>
      <c r="C308" s="254" t="s">
        <v>195</v>
      </c>
      <c r="D308" s="223"/>
      <c r="E308" s="224">
        <v>5.9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149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>
      <c r="A309" s="218"/>
      <c r="B309" s="219"/>
      <c r="C309" s="254" t="s">
        <v>196</v>
      </c>
      <c r="D309" s="223"/>
      <c r="E309" s="224">
        <v>13.637499999999999</v>
      </c>
      <c r="F309" s="221"/>
      <c r="G309" s="22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149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>
      <c r="A310" s="218"/>
      <c r="B310" s="219"/>
      <c r="C310" s="254" t="s">
        <v>515</v>
      </c>
      <c r="D310" s="223"/>
      <c r="E310" s="224"/>
      <c r="F310" s="221"/>
      <c r="G310" s="221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149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>
      <c r="A311" s="218"/>
      <c r="B311" s="219"/>
      <c r="C311" s="254" t="s">
        <v>556</v>
      </c>
      <c r="D311" s="223"/>
      <c r="E311" s="224">
        <v>11.2005</v>
      </c>
      <c r="F311" s="221"/>
      <c r="G311" s="22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149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>
      <c r="A312" s="218"/>
      <c r="B312" s="219"/>
      <c r="C312" s="254" t="s">
        <v>209</v>
      </c>
      <c r="D312" s="223"/>
      <c r="E312" s="224">
        <v>6.6784999999999997</v>
      </c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21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149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>
      <c r="A313" s="218"/>
      <c r="B313" s="219"/>
      <c r="C313" s="254" t="s">
        <v>210</v>
      </c>
      <c r="D313" s="223"/>
      <c r="E313" s="224">
        <v>3.1349999999999998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149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>
      <c r="A314" s="218"/>
      <c r="B314" s="219"/>
      <c r="C314" s="254" t="s">
        <v>211</v>
      </c>
      <c r="D314" s="223"/>
      <c r="E314" s="224">
        <v>6.4409999999999998</v>
      </c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21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149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>
      <c r="A315" s="218"/>
      <c r="B315" s="219"/>
      <c r="C315" s="254" t="s">
        <v>212</v>
      </c>
      <c r="D315" s="223"/>
      <c r="E315" s="224">
        <v>15.9125</v>
      </c>
      <c r="F315" s="221"/>
      <c r="G315" s="22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149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>
      <c r="A316" s="218"/>
      <c r="B316" s="219"/>
      <c r="C316" s="254" t="s">
        <v>516</v>
      </c>
      <c r="D316" s="223"/>
      <c r="E316" s="224">
        <v>5.7949999999999999</v>
      </c>
      <c r="F316" s="221"/>
      <c r="G316" s="221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149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ht="13">
      <c r="A317" s="226" t="s">
        <v>137</v>
      </c>
      <c r="B317" s="227" t="s">
        <v>102</v>
      </c>
      <c r="C317" s="251" t="s">
        <v>103</v>
      </c>
      <c r="D317" s="228"/>
      <c r="E317" s="229"/>
      <c r="F317" s="230"/>
      <c r="G317" s="230">
        <f>SUMIF(AG318:AG318,"&lt;&gt;NOR",G318:G318)</f>
        <v>0</v>
      </c>
      <c r="H317" s="230"/>
      <c r="I317" s="230">
        <f>SUM(I318:I318)</f>
        <v>0</v>
      </c>
      <c r="J317" s="230"/>
      <c r="K317" s="230">
        <f>SUM(K318:K318)</f>
        <v>0</v>
      </c>
      <c r="L317" s="230"/>
      <c r="M317" s="230">
        <f>SUM(M318:M318)</f>
        <v>0</v>
      </c>
      <c r="N317" s="230"/>
      <c r="O317" s="230">
        <f>SUM(O318:O318)</f>
        <v>0</v>
      </c>
      <c r="P317" s="230"/>
      <c r="Q317" s="230">
        <f>SUM(Q318:Q318)</f>
        <v>0</v>
      </c>
      <c r="R317" s="230"/>
      <c r="S317" s="230"/>
      <c r="T317" s="231"/>
      <c r="U317" s="225"/>
      <c r="V317" s="225">
        <f>SUM(V318:V318)</f>
        <v>0</v>
      </c>
      <c r="W317" s="225"/>
      <c r="X317" s="225"/>
      <c r="AG317" t="s">
        <v>138</v>
      </c>
    </row>
    <row r="318" spans="1:60" outlineLevel="1">
      <c r="A318" s="242">
        <v>70</v>
      </c>
      <c r="B318" s="243" t="s">
        <v>519</v>
      </c>
      <c r="C318" s="256" t="s">
        <v>520</v>
      </c>
      <c r="D318" s="244" t="s">
        <v>387</v>
      </c>
      <c r="E318" s="245">
        <v>1</v>
      </c>
      <c r="F318" s="246"/>
      <c r="G318" s="247">
        <f>ROUND(E318*F318,2)</f>
        <v>0</v>
      </c>
      <c r="H318" s="246"/>
      <c r="I318" s="247">
        <f>ROUND(E318*H318,2)</f>
        <v>0</v>
      </c>
      <c r="J318" s="246"/>
      <c r="K318" s="247">
        <f>ROUND(E318*J318,2)</f>
        <v>0</v>
      </c>
      <c r="L318" s="247">
        <v>21</v>
      </c>
      <c r="M318" s="247">
        <f>G318*(1+L318/100)</f>
        <v>0</v>
      </c>
      <c r="N318" s="247">
        <v>0</v>
      </c>
      <c r="O318" s="247">
        <f>ROUND(E318*N318,2)</f>
        <v>0</v>
      </c>
      <c r="P318" s="247">
        <v>0</v>
      </c>
      <c r="Q318" s="247">
        <f>ROUND(E318*P318,2)</f>
        <v>0</v>
      </c>
      <c r="R318" s="247"/>
      <c r="S318" s="247" t="s">
        <v>281</v>
      </c>
      <c r="T318" s="248" t="s">
        <v>282</v>
      </c>
      <c r="U318" s="221">
        <v>0</v>
      </c>
      <c r="V318" s="221">
        <f>ROUND(E318*U318,2)</f>
        <v>0</v>
      </c>
      <c r="W318" s="221"/>
      <c r="X318" s="221" t="s">
        <v>144</v>
      </c>
      <c r="Y318" s="211"/>
      <c r="Z318" s="211"/>
      <c r="AA318" s="211"/>
      <c r="AB318" s="211"/>
      <c r="AC318" s="211"/>
      <c r="AD318" s="211"/>
      <c r="AE318" s="211"/>
      <c r="AF318" s="211"/>
      <c r="AG318" s="211" t="s">
        <v>145</v>
      </c>
      <c r="AH318" s="211"/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ht="13">
      <c r="A319" s="226" t="s">
        <v>137</v>
      </c>
      <c r="B319" s="227" t="s">
        <v>104</v>
      </c>
      <c r="C319" s="251" t="s">
        <v>105</v>
      </c>
      <c r="D319" s="228"/>
      <c r="E319" s="229"/>
      <c r="F319" s="230"/>
      <c r="G319" s="230">
        <f>SUMIF(AG320:AG320,"&lt;&gt;NOR",G320:G320)</f>
        <v>0</v>
      </c>
      <c r="H319" s="230"/>
      <c r="I319" s="230">
        <f>SUM(I320:I320)</f>
        <v>0</v>
      </c>
      <c r="J319" s="230"/>
      <c r="K319" s="230">
        <f>SUM(K320:K320)</f>
        <v>0</v>
      </c>
      <c r="L319" s="230"/>
      <c r="M319" s="230">
        <f>SUM(M320:M320)</f>
        <v>0</v>
      </c>
      <c r="N319" s="230"/>
      <c r="O319" s="230">
        <f>SUM(O320:O320)</f>
        <v>0</v>
      </c>
      <c r="P319" s="230"/>
      <c r="Q319" s="230">
        <f>SUM(Q320:Q320)</f>
        <v>0</v>
      </c>
      <c r="R319" s="230"/>
      <c r="S319" s="230"/>
      <c r="T319" s="231"/>
      <c r="U319" s="225"/>
      <c r="V319" s="225">
        <f>SUM(V320:V320)</f>
        <v>0</v>
      </c>
      <c r="W319" s="225"/>
      <c r="X319" s="225"/>
      <c r="AG319" t="s">
        <v>138</v>
      </c>
    </row>
    <row r="320" spans="1:60" outlineLevel="1">
      <c r="A320" s="242">
        <v>71</v>
      </c>
      <c r="B320" s="243" t="s">
        <v>521</v>
      </c>
      <c r="C320" s="256" t="s">
        <v>522</v>
      </c>
      <c r="D320" s="244" t="s">
        <v>387</v>
      </c>
      <c r="E320" s="245">
        <v>1</v>
      </c>
      <c r="F320" s="246"/>
      <c r="G320" s="247">
        <f>ROUND(E320*F320,2)</f>
        <v>0</v>
      </c>
      <c r="H320" s="246"/>
      <c r="I320" s="247">
        <f>ROUND(E320*H320,2)</f>
        <v>0</v>
      </c>
      <c r="J320" s="246"/>
      <c r="K320" s="247">
        <f>ROUND(E320*J320,2)</f>
        <v>0</v>
      </c>
      <c r="L320" s="247">
        <v>21</v>
      </c>
      <c r="M320" s="247">
        <f>G320*(1+L320/100)</f>
        <v>0</v>
      </c>
      <c r="N320" s="247">
        <v>0</v>
      </c>
      <c r="O320" s="247">
        <f>ROUND(E320*N320,2)</f>
        <v>0</v>
      </c>
      <c r="P320" s="247">
        <v>0</v>
      </c>
      <c r="Q320" s="247">
        <f>ROUND(E320*P320,2)</f>
        <v>0</v>
      </c>
      <c r="R320" s="247"/>
      <c r="S320" s="247" t="s">
        <v>281</v>
      </c>
      <c r="T320" s="248" t="s">
        <v>282</v>
      </c>
      <c r="U320" s="221">
        <v>0</v>
      </c>
      <c r="V320" s="221">
        <f>ROUND(E320*U320,2)</f>
        <v>0</v>
      </c>
      <c r="W320" s="221"/>
      <c r="X320" s="221" t="s">
        <v>144</v>
      </c>
      <c r="Y320" s="211"/>
      <c r="Z320" s="211"/>
      <c r="AA320" s="211"/>
      <c r="AB320" s="211"/>
      <c r="AC320" s="211"/>
      <c r="AD320" s="211"/>
      <c r="AE320" s="211"/>
      <c r="AF320" s="211"/>
      <c r="AG320" s="211" t="s">
        <v>145</v>
      </c>
      <c r="AH320" s="211"/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ht="13">
      <c r="A321" s="226" t="s">
        <v>137</v>
      </c>
      <c r="B321" s="227" t="s">
        <v>106</v>
      </c>
      <c r="C321" s="251" t="s">
        <v>107</v>
      </c>
      <c r="D321" s="228"/>
      <c r="E321" s="229"/>
      <c r="F321" s="230"/>
      <c r="G321" s="230">
        <f>SUMIF(AG322:AG327,"&lt;&gt;NOR",G322:G327)</f>
        <v>0</v>
      </c>
      <c r="H321" s="230"/>
      <c r="I321" s="230">
        <f>SUM(I322:I327)</f>
        <v>0</v>
      </c>
      <c r="J321" s="230"/>
      <c r="K321" s="230">
        <f>SUM(K322:K327)</f>
        <v>0</v>
      </c>
      <c r="L321" s="230"/>
      <c r="M321" s="230">
        <f>SUM(M322:M327)</f>
        <v>0</v>
      </c>
      <c r="N321" s="230"/>
      <c r="O321" s="230">
        <f>SUM(O322:O327)</f>
        <v>0</v>
      </c>
      <c r="P321" s="230"/>
      <c r="Q321" s="230">
        <f>SUM(Q322:Q327)</f>
        <v>0</v>
      </c>
      <c r="R321" s="230"/>
      <c r="S321" s="230"/>
      <c r="T321" s="231"/>
      <c r="U321" s="225"/>
      <c r="V321" s="225">
        <f>SUM(V322:V327)</f>
        <v>42.650000000000006</v>
      </c>
      <c r="W321" s="225"/>
      <c r="X321" s="225"/>
      <c r="AG321" t="s">
        <v>138</v>
      </c>
    </row>
    <row r="322" spans="1:60" outlineLevel="1">
      <c r="A322" s="242">
        <v>72</v>
      </c>
      <c r="B322" s="243" t="s">
        <v>523</v>
      </c>
      <c r="C322" s="256" t="s">
        <v>524</v>
      </c>
      <c r="D322" s="244" t="s">
        <v>152</v>
      </c>
      <c r="E322" s="245">
        <v>22.954560000000001</v>
      </c>
      <c r="F322" s="246"/>
      <c r="G322" s="247">
        <f>ROUND(E322*F322,2)</f>
        <v>0</v>
      </c>
      <c r="H322" s="246"/>
      <c r="I322" s="247">
        <f>ROUND(E322*H322,2)</f>
        <v>0</v>
      </c>
      <c r="J322" s="246"/>
      <c r="K322" s="247">
        <f>ROUND(E322*J322,2)</f>
        <v>0</v>
      </c>
      <c r="L322" s="247">
        <v>21</v>
      </c>
      <c r="M322" s="247">
        <f>G322*(1+L322/100)</f>
        <v>0</v>
      </c>
      <c r="N322" s="247">
        <v>0</v>
      </c>
      <c r="O322" s="247">
        <f>ROUND(E322*N322,2)</f>
        <v>0</v>
      </c>
      <c r="P322" s="247">
        <v>0</v>
      </c>
      <c r="Q322" s="247">
        <f>ROUND(E322*P322,2)</f>
        <v>0</v>
      </c>
      <c r="R322" s="247"/>
      <c r="S322" s="247" t="s">
        <v>143</v>
      </c>
      <c r="T322" s="248" t="s">
        <v>143</v>
      </c>
      <c r="U322" s="221">
        <v>0.49</v>
      </c>
      <c r="V322" s="221">
        <f>ROUND(E322*U322,2)</f>
        <v>11.25</v>
      </c>
      <c r="W322" s="221"/>
      <c r="X322" s="221" t="s">
        <v>525</v>
      </c>
      <c r="Y322" s="211"/>
      <c r="Z322" s="211"/>
      <c r="AA322" s="211"/>
      <c r="AB322" s="211"/>
      <c r="AC322" s="211"/>
      <c r="AD322" s="211"/>
      <c r="AE322" s="211"/>
      <c r="AF322" s="211"/>
      <c r="AG322" s="211" t="s">
        <v>526</v>
      </c>
      <c r="AH322" s="211"/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>
      <c r="A323" s="242">
        <v>73</v>
      </c>
      <c r="B323" s="243" t="s">
        <v>527</v>
      </c>
      <c r="C323" s="256" t="s">
        <v>528</v>
      </c>
      <c r="D323" s="244" t="s">
        <v>152</v>
      </c>
      <c r="E323" s="245">
        <v>22.954560000000001</v>
      </c>
      <c r="F323" s="246"/>
      <c r="G323" s="247">
        <f>ROUND(E323*F323,2)</f>
        <v>0</v>
      </c>
      <c r="H323" s="246"/>
      <c r="I323" s="247">
        <f>ROUND(E323*H323,2)</f>
        <v>0</v>
      </c>
      <c r="J323" s="246"/>
      <c r="K323" s="247">
        <f>ROUND(E323*J323,2)</f>
        <v>0</v>
      </c>
      <c r="L323" s="247">
        <v>21</v>
      </c>
      <c r="M323" s="247">
        <f>G323*(1+L323/100)</f>
        <v>0</v>
      </c>
      <c r="N323" s="247">
        <v>0</v>
      </c>
      <c r="O323" s="247">
        <f>ROUND(E323*N323,2)</f>
        <v>0</v>
      </c>
      <c r="P323" s="247">
        <v>0</v>
      </c>
      <c r="Q323" s="247">
        <f>ROUND(E323*P323,2)</f>
        <v>0</v>
      </c>
      <c r="R323" s="247"/>
      <c r="S323" s="247" t="s">
        <v>143</v>
      </c>
      <c r="T323" s="248" t="s">
        <v>143</v>
      </c>
      <c r="U323" s="221">
        <v>0</v>
      </c>
      <c r="V323" s="221">
        <f>ROUND(E323*U323,2)</f>
        <v>0</v>
      </c>
      <c r="W323" s="221"/>
      <c r="X323" s="221" t="s">
        <v>525</v>
      </c>
      <c r="Y323" s="211"/>
      <c r="Z323" s="211"/>
      <c r="AA323" s="211"/>
      <c r="AB323" s="211"/>
      <c r="AC323" s="211"/>
      <c r="AD323" s="211"/>
      <c r="AE323" s="211"/>
      <c r="AF323" s="211"/>
      <c r="AG323" s="211" t="s">
        <v>526</v>
      </c>
      <c r="AH323" s="211"/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>
      <c r="A324" s="242">
        <v>74</v>
      </c>
      <c r="B324" s="243" t="s">
        <v>529</v>
      </c>
      <c r="C324" s="256" t="s">
        <v>530</v>
      </c>
      <c r="D324" s="244" t="s">
        <v>152</v>
      </c>
      <c r="E324" s="245">
        <v>22.954560000000001</v>
      </c>
      <c r="F324" s="246"/>
      <c r="G324" s="247">
        <f>ROUND(E324*F324,2)</f>
        <v>0</v>
      </c>
      <c r="H324" s="246"/>
      <c r="I324" s="247">
        <f>ROUND(E324*H324,2)</f>
        <v>0</v>
      </c>
      <c r="J324" s="246"/>
      <c r="K324" s="247">
        <f>ROUND(E324*J324,2)</f>
        <v>0</v>
      </c>
      <c r="L324" s="247">
        <v>21</v>
      </c>
      <c r="M324" s="247">
        <f>G324*(1+L324/100)</f>
        <v>0</v>
      </c>
      <c r="N324" s="247">
        <v>0</v>
      </c>
      <c r="O324" s="247">
        <f>ROUND(E324*N324,2)</f>
        <v>0</v>
      </c>
      <c r="P324" s="247">
        <v>0</v>
      </c>
      <c r="Q324" s="247">
        <f>ROUND(E324*P324,2)</f>
        <v>0</v>
      </c>
      <c r="R324" s="247"/>
      <c r="S324" s="247" t="s">
        <v>143</v>
      </c>
      <c r="T324" s="248" t="s">
        <v>143</v>
      </c>
      <c r="U324" s="221">
        <v>0.94199999999999995</v>
      </c>
      <c r="V324" s="221">
        <f>ROUND(E324*U324,2)</f>
        <v>21.62</v>
      </c>
      <c r="W324" s="221"/>
      <c r="X324" s="221" t="s">
        <v>525</v>
      </c>
      <c r="Y324" s="211"/>
      <c r="Z324" s="211"/>
      <c r="AA324" s="211"/>
      <c r="AB324" s="211"/>
      <c r="AC324" s="211"/>
      <c r="AD324" s="211"/>
      <c r="AE324" s="211"/>
      <c r="AF324" s="211"/>
      <c r="AG324" s="211" t="s">
        <v>526</v>
      </c>
      <c r="AH324" s="211"/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>
      <c r="A325" s="242">
        <v>75</v>
      </c>
      <c r="B325" s="243" t="s">
        <v>531</v>
      </c>
      <c r="C325" s="256" t="s">
        <v>532</v>
      </c>
      <c r="D325" s="244" t="s">
        <v>152</v>
      </c>
      <c r="E325" s="245">
        <v>91.81823</v>
      </c>
      <c r="F325" s="246"/>
      <c r="G325" s="247">
        <f>ROUND(E325*F325,2)</f>
        <v>0</v>
      </c>
      <c r="H325" s="246"/>
      <c r="I325" s="247">
        <f>ROUND(E325*H325,2)</f>
        <v>0</v>
      </c>
      <c r="J325" s="246"/>
      <c r="K325" s="247">
        <f>ROUND(E325*J325,2)</f>
        <v>0</v>
      </c>
      <c r="L325" s="247">
        <v>21</v>
      </c>
      <c r="M325" s="247">
        <f>G325*(1+L325/100)</f>
        <v>0</v>
      </c>
      <c r="N325" s="247">
        <v>0</v>
      </c>
      <c r="O325" s="247">
        <f>ROUND(E325*N325,2)</f>
        <v>0</v>
      </c>
      <c r="P325" s="247">
        <v>0</v>
      </c>
      <c r="Q325" s="247">
        <f>ROUND(E325*P325,2)</f>
        <v>0</v>
      </c>
      <c r="R325" s="247"/>
      <c r="S325" s="247" t="s">
        <v>143</v>
      </c>
      <c r="T325" s="248" t="s">
        <v>143</v>
      </c>
      <c r="U325" s="221">
        <v>0.105</v>
      </c>
      <c r="V325" s="221">
        <f>ROUND(E325*U325,2)</f>
        <v>9.64</v>
      </c>
      <c r="W325" s="221"/>
      <c r="X325" s="221" t="s">
        <v>525</v>
      </c>
      <c r="Y325" s="211"/>
      <c r="Z325" s="211"/>
      <c r="AA325" s="211"/>
      <c r="AB325" s="211"/>
      <c r="AC325" s="211"/>
      <c r="AD325" s="211"/>
      <c r="AE325" s="211"/>
      <c r="AF325" s="211"/>
      <c r="AG325" s="211" t="s">
        <v>526</v>
      </c>
      <c r="AH325" s="211"/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>
      <c r="A326" s="242">
        <v>76</v>
      </c>
      <c r="B326" s="243" t="s">
        <v>533</v>
      </c>
      <c r="C326" s="256" t="s">
        <v>534</v>
      </c>
      <c r="D326" s="244" t="s">
        <v>152</v>
      </c>
      <c r="E326" s="245">
        <v>22.954560000000001</v>
      </c>
      <c r="F326" s="246"/>
      <c r="G326" s="247">
        <f>ROUND(E326*F326,2)</f>
        <v>0</v>
      </c>
      <c r="H326" s="246"/>
      <c r="I326" s="247">
        <f>ROUND(E326*H326,2)</f>
        <v>0</v>
      </c>
      <c r="J326" s="246"/>
      <c r="K326" s="247">
        <f>ROUND(E326*J326,2)</f>
        <v>0</v>
      </c>
      <c r="L326" s="247">
        <v>21</v>
      </c>
      <c r="M326" s="247">
        <f>G326*(1+L326/100)</f>
        <v>0</v>
      </c>
      <c r="N326" s="247">
        <v>0</v>
      </c>
      <c r="O326" s="247">
        <f>ROUND(E326*N326,2)</f>
        <v>0</v>
      </c>
      <c r="P326" s="247">
        <v>0</v>
      </c>
      <c r="Q326" s="247">
        <f>ROUND(E326*P326,2)</f>
        <v>0</v>
      </c>
      <c r="R326" s="247"/>
      <c r="S326" s="247" t="s">
        <v>143</v>
      </c>
      <c r="T326" s="248" t="s">
        <v>143</v>
      </c>
      <c r="U326" s="221">
        <v>6.0000000000000001E-3</v>
      </c>
      <c r="V326" s="221">
        <f>ROUND(E326*U326,2)</f>
        <v>0.14000000000000001</v>
      </c>
      <c r="W326" s="221"/>
      <c r="X326" s="221" t="s">
        <v>525</v>
      </c>
      <c r="Y326" s="211"/>
      <c r="Z326" s="211"/>
      <c r="AA326" s="211"/>
      <c r="AB326" s="211"/>
      <c r="AC326" s="211"/>
      <c r="AD326" s="211"/>
      <c r="AE326" s="211"/>
      <c r="AF326" s="211"/>
      <c r="AG326" s="211" t="s">
        <v>526</v>
      </c>
      <c r="AH326" s="211"/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>
      <c r="A327" s="242">
        <v>77</v>
      </c>
      <c r="B327" s="243" t="s">
        <v>535</v>
      </c>
      <c r="C327" s="256" t="s">
        <v>536</v>
      </c>
      <c r="D327" s="244" t="s">
        <v>152</v>
      </c>
      <c r="E327" s="245">
        <v>22.954560000000001</v>
      </c>
      <c r="F327" s="246"/>
      <c r="G327" s="247">
        <f>ROUND(E327*F327,2)</f>
        <v>0</v>
      </c>
      <c r="H327" s="246"/>
      <c r="I327" s="247">
        <f>ROUND(E327*H327,2)</f>
        <v>0</v>
      </c>
      <c r="J327" s="246"/>
      <c r="K327" s="247">
        <f>ROUND(E327*J327,2)</f>
        <v>0</v>
      </c>
      <c r="L327" s="247">
        <v>21</v>
      </c>
      <c r="M327" s="247">
        <f>G327*(1+L327/100)</f>
        <v>0</v>
      </c>
      <c r="N327" s="247">
        <v>0</v>
      </c>
      <c r="O327" s="247">
        <f>ROUND(E327*N327,2)</f>
        <v>0</v>
      </c>
      <c r="P327" s="247">
        <v>0</v>
      </c>
      <c r="Q327" s="247">
        <f>ROUND(E327*P327,2)</f>
        <v>0</v>
      </c>
      <c r="R327" s="247"/>
      <c r="S327" s="247" t="s">
        <v>143</v>
      </c>
      <c r="T327" s="248" t="s">
        <v>143</v>
      </c>
      <c r="U327" s="221">
        <v>0</v>
      </c>
      <c r="V327" s="221">
        <f>ROUND(E327*U327,2)</f>
        <v>0</v>
      </c>
      <c r="W327" s="221"/>
      <c r="X327" s="221" t="s">
        <v>525</v>
      </c>
      <c r="Y327" s="211"/>
      <c r="Z327" s="211"/>
      <c r="AA327" s="211"/>
      <c r="AB327" s="211"/>
      <c r="AC327" s="211"/>
      <c r="AD327" s="211"/>
      <c r="AE327" s="211"/>
      <c r="AF327" s="211"/>
      <c r="AG327" s="211" t="s">
        <v>526</v>
      </c>
      <c r="AH327" s="211"/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ht="13">
      <c r="A328" s="226" t="s">
        <v>137</v>
      </c>
      <c r="B328" s="227" t="s">
        <v>109</v>
      </c>
      <c r="C328" s="251" t="s">
        <v>27</v>
      </c>
      <c r="D328" s="228"/>
      <c r="E328" s="229"/>
      <c r="F328" s="230"/>
      <c r="G328" s="230">
        <f>SUMIF(AG329:AG333,"&lt;&gt;NOR",G329:G333)</f>
        <v>0</v>
      </c>
      <c r="H328" s="230"/>
      <c r="I328" s="230">
        <f>SUM(I329:I333)</f>
        <v>0</v>
      </c>
      <c r="J328" s="230"/>
      <c r="K328" s="230">
        <f>SUM(K329:K333)</f>
        <v>0</v>
      </c>
      <c r="L328" s="230"/>
      <c r="M328" s="230">
        <f>SUM(M329:M333)</f>
        <v>0</v>
      </c>
      <c r="N328" s="230"/>
      <c r="O328" s="230">
        <f>SUM(O329:O333)</f>
        <v>0</v>
      </c>
      <c r="P328" s="230"/>
      <c r="Q328" s="230">
        <f>SUM(Q329:Q333)</f>
        <v>0</v>
      </c>
      <c r="R328" s="230"/>
      <c r="S328" s="230"/>
      <c r="T328" s="231"/>
      <c r="U328" s="225"/>
      <c r="V328" s="225">
        <f>SUM(V329:V333)</f>
        <v>0</v>
      </c>
      <c r="W328" s="225"/>
      <c r="X328" s="225"/>
      <c r="AG328" t="s">
        <v>138</v>
      </c>
    </row>
    <row r="329" spans="1:60" outlineLevel="1">
      <c r="A329" s="242">
        <v>78</v>
      </c>
      <c r="B329" s="243" t="s">
        <v>537</v>
      </c>
      <c r="C329" s="256" t="s">
        <v>538</v>
      </c>
      <c r="D329" s="244" t="s">
        <v>539</v>
      </c>
      <c r="E329" s="245">
        <v>1</v>
      </c>
      <c r="F329" s="246"/>
      <c r="G329" s="247">
        <f>ROUND(E329*F329,2)</f>
        <v>0</v>
      </c>
      <c r="H329" s="246"/>
      <c r="I329" s="247">
        <f>ROUND(E329*H329,2)</f>
        <v>0</v>
      </c>
      <c r="J329" s="246"/>
      <c r="K329" s="247">
        <f>ROUND(E329*J329,2)</f>
        <v>0</v>
      </c>
      <c r="L329" s="247">
        <v>21</v>
      </c>
      <c r="M329" s="247">
        <f>G329*(1+L329/100)</f>
        <v>0</v>
      </c>
      <c r="N329" s="247">
        <v>0</v>
      </c>
      <c r="O329" s="247">
        <f>ROUND(E329*N329,2)</f>
        <v>0</v>
      </c>
      <c r="P329" s="247">
        <v>0</v>
      </c>
      <c r="Q329" s="247">
        <f>ROUND(E329*P329,2)</f>
        <v>0</v>
      </c>
      <c r="R329" s="247"/>
      <c r="S329" s="247" t="s">
        <v>143</v>
      </c>
      <c r="T329" s="248" t="s">
        <v>282</v>
      </c>
      <c r="U329" s="221">
        <v>0</v>
      </c>
      <c r="V329" s="221">
        <f>ROUND(E329*U329,2)</f>
        <v>0</v>
      </c>
      <c r="W329" s="221"/>
      <c r="X329" s="221" t="s">
        <v>540</v>
      </c>
      <c r="Y329" s="211"/>
      <c r="Z329" s="211"/>
      <c r="AA329" s="211"/>
      <c r="AB329" s="211"/>
      <c r="AC329" s="211"/>
      <c r="AD329" s="211"/>
      <c r="AE329" s="211"/>
      <c r="AF329" s="211"/>
      <c r="AG329" s="211" t="s">
        <v>541</v>
      </c>
      <c r="AH329" s="211"/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outlineLevel="1">
      <c r="A330" s="242">
        <v>79</v>
      </c>
      <c r="B330" s="243" t="s">
        <v>542</v>
      </c>
      <c r="C330" s="256" t="s">
        <v>543</v>
      </c>
      <c r="D330" s="244" t="s">
        <v>539</v>
      </c>
      <c r="E330" s="245">
        <v>1</v>
      </c>
      <c r="F330" s="246"/>
      <c r="G330" s="247">
        <f>ROUND(E330*F330,2)</f>
        <v>0</v>
      </c>
      <c r="H330" s="246"/>
      <c r="I330" s="247">
        <f>ROUND(E330*H330,2)</f>
        <v>0</v>
      </c>
      <c r="J330" s="246"/>
      <c r="K330" s="247">
        <f>ROUND(E330*J330,2)</f>
        <v>0</v>
      </c>
      <c r="L330" s="247">
        <v>21</v>
      </c>
      <c r="M330" s="247">
        <f>G330*(1+L330/100)</f>
        <v>0</v>
      </c>
      <c r="N330" s="247">
        <v>0</v>
      </c>
      <c r="O330" s="247">
        <f>ROUND(E330*N330,2)</f>
        <v>0</v>
      </c>
      <c r="P330" s="247">
        <v>0</v>
      </c>
      <c r="Q330" s="247">
        <f>ROUND(E330*P330,2)</f>
        <v>0</v>
      </c>
      <c r="R330" s="247"/>
      <c r="S330" s="247" t="s">
        <v>143</v>
      </c>
      <c r="T330" s="248" t="s">
        <v>282</v>
      </c>
      <c r="U330" s="221">
        <v>0</v>
      </c>
      <c r="V330" s="221">
        <f>ROUND(E330*U330,2)</f>
        <v>0</v>
      </c>
      <c r="W330" s="221"/>
      <c r="X330" s="221" t="s">
        <v>540</v>
      </c>
      <c r="Y330" s="211"/>
      <c r="Z330" s="211"/>
      <c r="AA330" s="211"/>
      <c r="AB330" s="211"/>
      <c r="AC330" s="211"/>
      <c r="AD330" s="211"/>
      <c r="AE330" s="211"/>
      <c r="AF330" s="211"/>
      <c r="AG330" s="211" t="s">
        <v>544</v>
      </c>
      <c r="AH330" s="211"/>
      <c r="AI330" s="211"/>
      <c r="AJ330" s="211"/>
      <c r="AK330" s="211"/>
      <c r="AL330" s="211"/>
      <c r="AM330" s="211"/>
      <c r="AN330" s="211"/>
      <c r="AO330" s="211"/>
      <c r="AP330" s="211"/>
      <c r="AQ330" s="211"/>
      <c r="AR330" s="211"/>
      <c r="AS330" s="211"/>
      <c r="AT330" s="211"/>
      <c r="AU330" s="211"/>
      <c r="AV330" s="211"/>
      <c r="AW330" s="211"/>
      <c r="AX330" s="211"/>
      <c r="AY330" s="211"/>
      <c r="AZ330" s="211"/>
      <c r="BA330" s="211"/>
      <c r="BB330" s="211"/>
      <c r="BC330" s="211"/>
      <c r="BD330" s="211"/>
      <c r="BE330" s="211"/>
      <c r="BF330" s="211"/>
      <c r="BG330" s="211"/>
      <c r="BH330" s="211"/>
    </row>
    <row r="331" spans="1:60" outlineLevel="1">
      <c r="A331" s="232">
        <v>80</v>
      </c>
      <c r="B331" s="233" t="s">
        <v>545</v>
      </c>
      <c r="C331" s="252" t="s">
        <v>546</v>
      </c>
      <c r="D331" s="234" t="s">
        <v>539</v>
      </c>
      <c r="E331" s="235">
        <v>1</v>
      </c>
      <c r="F331" s="236"/>
      <c r="G331" s="237">
        <f>ROUND(E331*F331,2)</f>
        <v>0</v>
      </c>
      <c r="H331" s="236"/>
      <c r="I331" s="237">
        <f>ROUND(E331*H331,2)</f>
        <v>0</v>
      </c>
      <c r="J331" s="236"/>
      <c r="K331" s="237">
        <f>ROUND(E331*J331,2)</f>
        <v>0</v>
      </c>
      <c r="L331" s="237">
        <v>21</v>
      </c>
      <c r="M331" s="237">
        <f>G331*(1+L331/100)</f>
        <v>0</v>
      </c>
      <c r="N331" s="237">
        <v>0</v>
      </c>
      <c r="O331" s="237">
        <f>ROUND(E331*N331,2)</f>
        <v>0</v>
      </c>
      <c r="P331" s="237">
        <v>0</v>
      </c>
      <c r="Q331" s="237">
        <f>ROUND(E331*P331,2)</f>
        <v>0</v>
      </c>
      <c r="R331" s="237"/>
      <c r="S331" s="237" t="s">
        <v>143</v>
      </c>
      <c r="T331" s="238" t="s">
        <v>282</v>
      </c>
      <c r="U331" s="221">
        <v>0</v>
      </c>
      <c r="V331" s="221">
        <f>ROUND(E331*U331,2)</f>
        <v>0</v>
      </c>
      <c r="W331" s="221"/>
      <c r="X331" s="221" t="s">
        <v>540</v>
      </c>
      <c r="Y331" s="211"/>
      <c r="Z331" s="211"/>
      <c r="AA331" s="211"/>
      <c r="AB331" s="211"/>
      <c r="AC331" s="211"/>
      <c r="AD331" s="211"/>
      <c r="AE331" s="211"/>
      <c r="AF331" s="211"/>
      <c r="AG331" s="211" t="s">
        <v>544</v>
      </c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ht="20.5" outlineLevel="1">
      <c r="A332" s="218"/>
      <c r="B332" s="219"/>
      <c r="C332" s="255" t="s">
        <v>547</v>
      </c>
      <c r="D332" s="240"/>
      <c r="E332" s="240"/>
      <c r="F332" s="240"/>
      <c r="G332" s="240"/>
      <c r="H332" s="221"/>
      <c r="I332" s="221"/>
      <c r="J332" s="221"/>
      <c r="K332" s="221"/>
      <c r="L332" s="221"/>
      <c r="M332" s="221"/>
      <c r="N332" s="221"/>
      <c r="O332" s="221"/>
      <c r="P332" s="221"/>
      <c r="Q332" s="221"/>
      <c r="R332" s="221"/>
      <c r="S332" s="221"/>
      <c r="T332" s="221"/>
      <c r="U332" s="221"/>
      <c r="V332" s="221"/>
      <c r="W332" s="221"/>
      <c r="X332" s="221"/>
      <c r="Y332" s="211"/>
      <c r="Z332" s="211"/>
      <c r="AA332" s="211"/>
      <c r="AB332" s="211"/>
      <c r="AC332" s="211"/>
      <c r="AD332" s="211"/>
      <c r="AE332" s="211"/>
      <c r="AF332" s="211"/>
      <c r="AG332" s="211" t="s">
        <v>160</v>
      </c>
      <c r="AH332" s="211"/>
      <c r="AI332" s="211"/>
      <c r="AJ332" s="211"/>
      <c r="AK332" s="211"/>
      <c r="AL332" s="211"/>
      <c r="AM332" s="211"/>
      <c r="AN332" s="211"/>
      <c r="AO332" s="211"/>
      <c r="AP332" s="211"/>
      <c r="AQ332" s="211"/>
      <c r="AR332" s="211"/>
      <c r="AS332" s="211"/>
      <c r="AT332" s="211"/>
      <c r="AU332" s="211"/>
      <c r="AV332" s="211"/>
      <c r="AW332" s="211"/>
      <c r="AX332" s="211"/>
      <c r="AY332" s="211"/>
      <c r="AZ332" s="211"/>
      <c r="BA332" s="241" t="str">
        <f>C332</f>
        <v>Náklady na ztížené provádění stavebních prací v neobvyklém a práci ztěžujícím prostředí, jako např. ve zdraví škodlivém prostředí, práce pod vodou či v podzemí.</v>
      </c>
      <c r="BB332" s="211"/>
      <c r="BC332" s="211"/>
      <c r="BD332" s="211"/>
      <c r="BE332" s="211"/>
      <c r="BF332" s="211"/>
      <c r="BG332" s="211"/>
      <c r="BH332" s="211"/>
    </row>
    <row r="333" spans="1:60" outlineLevel="1">
      <c r="A333" s="232">
        <v>81</v>
      </c>
      <c r="B333" s="233" t="s">
        <v>548</v>
      </c>
      <c r="C333" s="252" t="s">
        <v>549</v>
      </c>
      <c r="D333" s="234" t="s">
        <v>539</v>
      </c>
      <c r="E333" s="235">
        <v>1</v>
      </c>
      <c r="F333" s="236"/>
      <c r="G333" s="237">
        <f>ROUND(E333*F333,2)</f>
        <v>0</v>
      </c>
      <c r="H333" s="236"/>
      <c r="I333" s="237">
        <f>ROUND(E333*H333,2)</f>
        <v>0</v>
      </c>
      <c r="J333" s="236"/>
      <c r="K333" s="237">
        <f>ROUND(E333*J333,2)</f>
        <v>0</v>
      </c>
      <c r="L333" s="237">
        <v>21</v>
      </c>
      <c r="M333" s="237">
        <f>G333*(1+L333/100)</f>
        <v>0</v>
      </c>
      <c r="N333" s="237">
        <v>0</v>
      </c>
      <c r="O333" s="237">
        <f>ROUND(E333*N333,2)</f>
        <v>0</v>
      </c>
      <c r="P333" s="237">
        <v>0</v>
      </c>
      <c r="Q333" s="237">
        <f>ROUND(E333*P333,2)</f>
        <v>0</v>
      </c>
      <c r="R333" s="237"/>
      <c r="S333" s="237" t="s">
        <v>143</v>
      </c>
      <c r="T333" s="238" t="s">
        <v>282</v>
      </c>
      <c r="U333" s="221">
        <v>0</v>
      </c>
      <c r="V333" s="221">
        <f>ROUND(E333*U333,2)</f>
        <v>0</v>
      </c>
      <c r="W333" s="221"/>
      <c r="X333" s="221" t="s">
        <v>540</v>
      </c>
      <c r="Y333" s="211"/>
      <c r="Z333" s="211"/>
      <c r="AA333" s="211"/>
      <c r="AB333" s="211"/>
      <c r="AC333" s="211"/>
      <c r="AD333" s="211"/>
      <c r="AE333" s="211"/>
      <c r="AF333" s="211"/>
      <c r="AG333" s="211" t="s">
        <v>541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>
      <c r="A334" s="3"/>
      <c r="B334" s="4"/>
      <c r="C334" s="258"/>
      <c r="D334" s="6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AE334">
        <v>15</v>
      </c>
      <c r="AF334">
        <v>21</v>
      </c>
      <c r="AG334" t="s">
        <v>124</v>
      </c>
    </row>
    <row r="335" spans="1:60" ht="13">
      <c r="A335" s="214"/>
      <c r="B335" s="215" t="s">
        <v>29</v>
      </c>
      <c r="C335" s="259"/>
      <c r="D335" s="216"/>
      <c r="E335" s="217"/>
      <c r="F335" s="217"/>
      <c r="G335" s="250">
        <f>G8+G32+G77+G89+G102+G106+G110+G158+G160+G178+G180+G209+G213+G248+G283+G290+G317+G319+G321+G328</f>
        <v>0</v>
      </c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AE335">
        <f>SUMIF(L7:L333,AE334,G7:G333)</f>
        <v>0</v>
      </c>
      <c r="AF335">
        <f>SUMIF(L7:L333,AF334,G7:G333)</f>
        <v>0</v>
      </c>
      <c r="AG335" t="s">
        <v>550</v>
      </c>
    </row>
    <row r="336" spans="1:60">
      <c r="C336" s="260"/>
      <c r="D336" s="10"/>
      <c r="AG336" t="s">
        <v>551</v>
      </c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18B" sheet="1"/>
  <mergeCells count="20">
    <mergeCell ref="C232:G232"/>
    <mergeCell ref="C332:G332"/>
    <mergeCell ref="C79:G79"/>
    <mergeCell ref="C83:G83"/>
    <mergeCell ref="C91:G91"/>
    <mergeCell ref="C108:G108"/>
    <mergeCell ref="C112:G112"/>
    <mergeCell ref="C116:G116"/>
    <mergeCell ref="C16:G16"/>
    <mergeCell ref="C19:G19"/>
    <mergeCell ref="C22:G22"/>
    <mergeCell ref="C34:G34"/>
    <mergeCell ref="C40:G40"/>
    <mergeCell ref="C44:G44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5" outlineLevelRow="1"/>
  <cols>
    <col min="1" max="1" width="3.36328125" customWidth="1"/>
    <col min="2" max="2" width="12.453125" style="176" customWidth="1"/>
    <col min="3" max="3" width="63.1796875" style="176" customWidth="1"/>
    <col min="4" max="4" width="4.81640625" customWidth="1"/>
    <col min="5" max="5" width="10.453125" customWidth="1"/>
    <col min="6" max="6" width="9.81640625" customWidth="1"/>
    <col min="7" max="7" width="12.6328125" customWidth="1"/>
    <col min="8" max="17" width="0" hidden="1" customWidth="1"/>
    <col min="18" max="18" width="6.81640625" customWidth="1"/>
    <col min="20" max="24" width="0" hidden="1" customWidth="1"/>
    <col min="29" max="29" width="0" hidden="1" customWidth="1"/>
    <col min="31" max="41" width="0" hidden="1" customWidth="1"/>
    <col min="53" max="53" width="98.6328125" customWidth="1"/>
  </cols>
  <sheetData>
    <row r="1" spans="1:60" ht="15.75" customHeight="1">
      <c r="A1" s="196" t="s">
        <v>111</v>
      </c>
      <c r="B1" s="196"/>
      <c r="C1" s="196"/>
      <c r="D1" s="196"/>
      <c r="E1" s="196"/>
      <c r="F1" s="196"/>
      <c r="G1" s="196"/>
      <c r="AG1" t="s">
        <v>112</v>
      </c>
    </row>
    <row r="2" spans="1:60" ht="25" customHeight="1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113</v>
      </c>
    </row>
    <row r="3" spans="1:60" ht="25" customHeight="1">
      <c r="A3" s="197" t="s">
        <v>8</v>
      </c>
      <c r="B3" s="49" t="s">
        <v>55</v>
      </c>
      <c r="C3" s="200" t="s">
        <v>56</v>
      </c>
      <c r="D3" s="198"/>
      <c r="E3" s="198"/>
      <c r="F3" s="198"/>
      <c r="G3" s="199"/>
      <c r="AC3" s="176" t="s">
        <v>113</v>
      </c>
      <c r="AG3" t="s">
        <v>114</v>
      </c>
    </row>
    <row r="4" spans="1:60" ht="25" customHeight="1">
      <c r="A4" s="201" t="s">
        <v>9</v>
      </c>
      <c r="B4" s="202" t="s">
        <v>60</v>
      </c>
      <c r="C4" s="203" t="s">
        <v>61</v>
      </c>
      <c r="D4" s="204"/>
      <c r="E4" s="204"/>
      <c r="F4" s="204"/>
      <c r="G4" s="205"/>
      <c r="AG4" t="s">
        <v>115</v>
      </c>
    </row>
    <row r="5" spans="1:60">
      <c r="D5" s="10"/>
    </row>
    <row r="6" spans="1:60" ht="37.5">
      <c r="A6" s="207" t="s">
        <v>116</v>
      </c>
      <c r="B6" s="209" t="s">
        <v>117</v>
      </c>
      <c r="C6" s="209" t="s">
        <v>118</v>
      </c>
      <c r="D6" s="208" t="s">
        <v>119</v>
      </c>
      <c r="E6" s="207" t="s">
        <v>120</v>
      </c>
      <c r="F6" s="206" t="s">
        <v>121</v>
      </c>
      <c r="G6" s="207" t="s">
        <v>29</v>
      </c>
      <c r="H6" s="210" t="s">
        <v>30</v>
      </c>
      <c r="I6" s="210" t="s">
        <v>122</v>
      </c>
      <c r="J6" s="210" t="s">
        <v>31</v>
      </c>
      <c r="K6" s="210" t="s">
        <v>123</v>
      </c>
      <c r="L6" s="210" t="s">
        <v>124</v>
      </c>
      <c r="M6" s="210" t="s">
        <v>125</v>
      </c>
      <c r="N6" s="210" t="s">
        <v>126</v>
      </c>
      <c r="O6" s="210" t="s">
        <v>127</v>
      </c>
      <c r="P6" s="210" t="s">
        <v>128</v>
      </c>
      <c r="Q6" s="210" t="s">
        <v>129</v>
      </c>
      <c r="R6" s="210" t="s">
        <v>130</v>
      </c>
      <c r="S6" s="210" t="s">
        <v>131</v>
      </c>
      <c r="T6" s="210" t="s">
        <v>132</v>
      </c>
      <c r="U6" s="210" t="s">
        <v>133</v>
      </c>
      <c r="V6" s="210" t="s">
        <v>134</v>
      </c>
      <c r="W6" s="210" t="s">
        <v>135</v>
      </c>
      <c r="X6" s="210" t="s">
        <v>136</v>
      </c>
    </row>
    <row r="7" spans="1:60" hidden="1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ht="13">
      <c r="A8" s="226" t="s">
        <v>137</v>
      </c>
      <c r="B8" s="227" t="s">
        <v>68</v>
      </c>
      <c r="C8" s="251" t="s">
        <v>69</v>
      </c>
      <c r="D8" s="228"/>
      <c r="E8" s="229"/>
      <c r="F8" s="230"/>
      <c r="G8" s="230">
        <f>SUMIF(AG9:AG33,"&lt;&gt;NOR",G9:G33)</f>
        <v>0</v>
      </c>
      <c r="H8" s="230"/>
      <c r="I8" s="230">
        <f>SUM(I9:I33)</f>
        <v>0</v>
      </c>
      <c r="J8" s="230"/>
      <c r="K8" s="230">
        <f>SUM(K9:K33)</f>
        <v>0</v>
      </c>
      <c r="L8" s="230"/>
      <c r="M8" s="230">
        <f>SUM(M9:M33)</f>
        <v>0</v>
      </c>
      <c r="N8" s="230"/>
      <c r="O8" s="230">
        <f>SUM(O9:O33)</f>
        <v>3.6299999999999994</v>
      </c>
      <c r="P8" s="230"/>
      <c r="Q8" s="230">
        <f>SUM(Q9:Q33)</f>
        <v>0</v>
      </c>
      <c r="R8" s="230"/>
      <c r="S8" s="230"/>
      <c r="T8" s="231"/>
      <c r="U8" s="225"/>
      <c r="V8" s="225">
        <f>SUM(V9:V33)</f>
        <v>39.050000000000004</v>
      </c>
      <c r="W8" s="225"/>
      <c r="X8" s="225"/>
      <c r="AG8" t="s">
        <v>138</v>
      </c>
    </row>
    <row r="9" spans="1:60" outlineLevel="1">
      <c r="A9" s="232">
        <v>1</v>
      </c>
      <c r="B9" s="233" t="s">
        <v>155</v>
      </c>
      <c r="C9" s="252" t="s">
        <v>156</v>
      </c>
      <c r="D9" s="234" t="s">
        <v>157</v>
      </c>
      <c r="E9" s="235">
        <v>6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7">
        <v>2.2880000000000001E-2</v>
      </c>
      <c r="O9" s="237">
        <f>ROUND(E9*N9,2)</f>
        <v>0.14000000000000001</v>
      </c>
      <c r="P9" s="237">
        <v>0</v>
      </c>
      <c r="Q9" s="237">
        <f>ROUND(E9*P9,2)</f>
        <v>0</v>
      </c>
      <c r="R9" s="237" t="s">
        <v>158</v>
      </c>
      <c r="S9" s="237" t="s">
        <v>143</v>
      </c>
      <c r="T9" s="238" t="s">
        <v>143</v>
      </c>
      <c r="U9" s="221">
        <v>0.3175</v>
      </c>
      <c r="V9" s="221">
        <f>ROUND(E9*U9,2)</f>
        <v>1.91</v>
      </c>
      <c r="W9" s="221"/>
      <c r="X9" s="221" t="s">
        <v>144</v>
      </c>
      <c r="Y9" s="211"/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8"/>
      <c r="B10" s="219"/>
      <c r="C10" s="255" t="s">
        <v>159</v>
      </c>
      <c r="D10" s="240"/>
      <c r="E10" s="240"/>
      <c r="F10" s="240"/>
      <c r="G10" s="240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11"/>
      <c r="Z10" s="211"/>
      <c r="AA10" s="211"/>
      <c r="AB10" s="211"/>
      <c r="AC10" s="211"/>
      <c r="AD10" s="211"/>
      <c r="AE10" s="211"/>
      <c r="AF10" s="211"/>
      <c r="AG10" s="211" t="s">
        <v>160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>
      <c r="A11" s="218"/>
      <c r="B11" s="219"/>
      <c r="C11" s="254" t="s">
        <v>161</v>
      </c>
      <c r="D11" s="223"/>
      <c r="E11" s="224">
        <v>6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11"/>
      <c r="Z11" s="211"/>
      <c r="AA11" s="211"/>
      <c r="AB11" s="211"/>
      <c r="AC11" s="211"/>
      <c r="AD11" s="211"/>
      <c r="AE11" s="211"/>
      <c r="AF11" s="211"/>
      <c r="AG11" s="211" t="s">
        <v>149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0" outlineLevel="1">
      <c r="A12" s="232">
        <v>2</v>
      </c>
      <c r="B12" s="233" t="s">
        <v>162</v>
      </c>
      <c r="C12" s="252" t="s">
        <v>163</v>
      </c>
      <c r="D12" s="234" t="s">
        <v>164</v>
      </c>
      <c r="E12" s="235">
        <v>1.1719999999999999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37">
        <v>2.5420000000000002E-2</v>
      </c>
      <c r="O12" s="237">
        <f>ROUND(E12*N12,2)</f>
        <v>0.03</v>
      </c>
      <c r="P12" s="237">
        <v>0</v>
      </c>
      <c r="Q12" s="237">
        <f>ROUND(E12*P12,2)</f>
        <v>0</v>
      </c>
      <c r="R12" s="237" t="s">
        <v>158</v>
      </c>
      <c r="S12" s="237" t="s">
        <v>143</v>
      </c>
      <c r="T12" s="238" t="s">
        <v>143</v>
      </c>
      <c r="U12" s="221">
        <v>1.23</v>
      </c>
      <c r="V12" s="221">
        <f>ROUND(E12*U12,2)</f>
        <v>1.44</v>
      </c>
      <c r="W12" s="221"/>
      <c r="X12" s="221" t="s">
        <v>144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145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>
      <c r="A13" s="218"/>
      <c r="B13" s="219"/>
      <c r="C13" s="253" t="s">
        <v>165</v>
      </c>
      <c r="D13" s="239"/>
      <c r="E13" s="239"/>
      <c r="F13" s="239"/>
      <c r="G13" s="239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11"/>
      <c r="Z13" s="211"/>
      <c r="AA13" s="211"/>
      <c r="AB13" s="211"/>
      <c r="AC13" s="211"/>
      <c r="AD13" s="211"/>
      <c r="AE13" s="211"/>
      <c r="AF13" s="211"/>
      <c r="AG13" s="211" t="s">
        <v>147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41" t="str">
        <f>C13</f>
        <v>zřízení nosné konstrukce příčky, vložení tepelné izolace tl. do 5 cm, montáž desek, tmelení spár Q2 a úprava rohů. Včetně dodávek materiálu.</v>
      </c>
      <c r="BB13" s="211"/>
      <c r="BC13" s="211"/>
      <c r="BD13" s="211"/>
      <c r="BE13" s="211"/>
      <c r="BF13" s="211"/>
      <c r="BG13" s="211"/>
      <c r="BH13" s="211"/>
    </row>
    <row r="14" spans="1:60" outlineLevel="1">
      <c r="A14" s="218"/>
      <c r="B14" s="219"/>
      <c r="C14" s="254" t="s">
        <v>166</v>
      </c>
      <c r="D14" s="223"/>
      <c r="E14" s="224">
        <v>1.1719999999999999</v>
      </c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11"/>
      <c r="Z14" s="211"/>
      <c r="AA14" s="211"/>
      <c r="AB14" s="211"/>
      <c r="AC14" s="211"/>
      <c r="AD14" s="211"/>
      <c r="AE14" s="211"/>
      <c r="AF14" s="211"/>
      <c r="AG14" s="211" t="s">
        <v>149</v>
      </c>
      <c r="AH14" s="211">
        <v>0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>
      <c r="A15" s="232">
        <v>3</v>
      </c>
      <c r="B15" s="233" t="s">
        <v>178</v>
      </c>
      <c r="C15" s="252" t="s">
        <v>583</v>
      </c>
      <c r="D15" s="234" t="s">
        <v>164</v>
      </c>
      <c r="E15" s="235">
        <v>19.375</v>
      </c>
      <c r="F15" s="236"/>
      <c r="G15" s="237">
        <f>ROUND(E15*F15,2)</f>
        <v>0</v>
      </c>
      <c r="H15" s="236"/>
      <c r="I15" s="237">
        <f>ROUND(E15*H15,2)</f>
        <v>0</v>
      </c>
      <c r="J15" s="236"/>
      <c r="K15" s="237">
        <f>ROUND(E15*J15,2)</f>
        <v>0</v>
      </c>
      <c r="L15" s="237">
        <v>21</v>
      </c>
      <c r="M15" s="237">
        <f>G15*(1+L15/100)</f>
        <v>0</v>
      </c>
      <c r="N15" s="237">
        <v>7.4709999999999999E-2</v>
      </c>
      <c r="O15" s="237">
        <f>ROUND(E15*N15,2)</f>
        <v>1.45</v>
      </c>
      <c r="P15" s="237">
        <v>0</v>
      </c>
      <c r="Q15" s="237">
        <f>ROUND(E15*P15,2)</f>
        <v>0</v>
      </c>
      <c r="R15" s="237" t="s">
        <v>158</v>
      </c>
      <c r="S15" s="237" t="s">
        <v>143</v>
      </c>
      <c r="T15" s="238" t="s">
        <v>143</v>
      </c>
      <c r="U15" s="221">
        <v>0.53</v>
      </c>
      <c r="V15" s="221">
        <f>ROUND(E15*U15,2)</f>
        <v>10.27</v>
      </c>
      <c r="W15" s="221"/>
      <c r="X15" s="221" t="s">
        <v>144</v>
      </c>
      <c r="Y15" s="211"/>
      <c r="Z15" s="211"/>
      <c r="AA15" s="211"/>
      <c r="AB15" s="211"/>
      <c r="AC15" s="211"/>
      <c r="AD15" s="211"/>
      <c r="AE15" s="211"/>
      <c r="AF15" s="211"/>
      <c r="AG15" s="211" t="s">
        <v>180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18"/>
      <c r="B16" s="219"/>
      <c r="C16" s="253" t="s">
        <v>169</v>
      </c>
      <c r="D16" s="239"/>
      <c r="E16" s="239"/>
      <c r="F16" s="239"/>
      <c r="G16" s="239"/>
      <c r="H16" s="22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11"/>
      <c r="Z16" s="211"/>
      <c r="AA16" s="211"/>
      <c r="AB16" s="211"/>
      <c r="AC16" s="211"/>
      <c r="AD16" s="211"/>
      <c r="AE16" s="211"/>
      <c r="AF16" s="211"/>
      <c r="AG16" s="211" t="s">
        <v>147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18"/>
      <c r="B17" s="219"/>
      <c r="C17" s="254" t="s">
        <v>181</v>
      </c>
      <c r="D17" s="223"/>
      <c r="E17" s="224">
        <v>27.774999999999999</v>
      </c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11"/>
      <c r="Z17" s="211"/>
      <c r="AA17" s="211"/>
      <c r="AB17" s="211"/>
      <c r="AC17" s="211"/>
      <c r="AD17" s="211"/>
      <c r="AE17" s="211"/>
      <c r="AF17" s="211"/>
      <c r="AG17" s="211" t="s">
        <v>149</v>
      </c>
      <c r="AH17" s="211">
        <v>0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>
      <c r="A18" s="218"/>
      <c r="B18" s="219"/>
      <c r="C18" s="254" t="s">
        <v>182</v>
      </c>
      <c r="D18" s="223"/>
      <c r="E18" s="224">
        <v>-8.4</v>
      </c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11"/>
      <c r="Z18" s="211"/>
      <c r="AA18" s="211"/>
      <c r="AB18" s="211"/>
      <c r="AC18" s="211"/>
      <c r="AD18" s="211"/>
      <c r="AE18" s="211"/>
      <c r="AF18" s="211"/>
      <c r="AG18" s="211" t="s">
        <v>149</v>
      </c>
      <c r="AH18" s="211">
        <v>0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>
      <c r="A19" s="232">
        <v>4</v>
      </c>
      <c r="B19" s="233" t="s">
        <v>167</v>
      </c>
      <c r="C19" s="252" t="s">
        <v>168</v>
      </c>
      <c r="D19" s="234" t="s">
        <v>164</v>
      </c>
      <c r="E19" s="235">
        <v>7.5460000000000003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7">
        <v>0.11219</v>
      </c>
      <c r="O19" s="237">
        <f>ROUND(E19*N19,2)</f>
        <v>0.85</v>
      </c>
      <c r="P19" s="237">
        <v>0</v>
      </c>
      <c r="Q19" s="237">
        <f>ROUND(E19*P19,2)</f>
        <v>0</v>
      </c>
      <c r="R19" s="237" t="s">
        <v>158</v>
      </c>
      <c r="S19" s="237" t="s">
        <v>143</v>
      </c>
      <c r="T19" s="238" t="s">
        <v>143</v>
      </c>
      <c r="U19" s="221">
        <v>0.55000000000000004</v>
      </c>
      <c r="V19" s="221">
        <f>ROUND(E19*U19,2)</f>
        <v>4.1500000000000004</v>
      </c>
      <c r="W19" s="221"/>
      <c r="X19" s="221" t="s">
        <v>144</v>
      </c>
      <c r="Y19" s="211"/>
      <c r="Z19" s="211"/>
      <c r="AA19" s="211"/>
      <c r="AB19" s="211"/>
      <c r="AC19" s="211"/>
      <c r="AD19" s="211"/>
      <c r="AE19" s="211"/>
      <c r="AF19" s="211"/>
      <c r="AG19" s="211" t="s">
        <v>145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>
      <c r="A20" s="218"/>
      <c r="B20" s="219"/>
      <c r="C20" s="253" t="s">
        <v>169</v>
      </c>
      <c r="D20" s="239"/>
      <c r="E20" s="239"/>
      <c r="F20" s="239"/>
      <c r="G20" s="239"/>
      <c r="H20" s="221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11"/>
      <c r="Z20" s="211"/>
      <c r="AA20" s="211"/>
      <c r="AB20" s="211"/>
      <c r="AC20" s="211"/>
      <c r="AD20" s="211"/>
      <c r="AE20" s="211"/>
      <c r="AF20" s="211"/>
      <c r="AG20" s="211" t="s">
        <v>147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>
      <c r="A21" s="218"/>
      <c r="B21" s="219"/>
      <c r="C21" s="254" t="s">
        <v>170</v>
      </c>
      <c r="D21" s="223"/>
      <c r="E21" s="224">
        <v>7.5460000000000003</v>
      </c>
      <c r="F21" s="221"/>
      <c r="G21" s="221"/>
      <c r="H21" s="22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11"/>
      <c r="Z21" s="211"/>
      <c r="AA21" s="211"/>
      <c r="AB21" s="211"/>
      <c r="AC21" s="211"/>
      <c r="AD21" s="211"/>
      <c r="AE21" s="211"/>
      <c r="AF21" s="211"/>
      <c r="AG21" s="211" t="s">
        <v>149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32">
        <v>5</v>
      </c>
      <c r="B22" s="233" t="s">
        <v>187</v>
      </c>
      <c r="C22" s="252" t="s">
        <v>584</v>
      </c>
      <c r="D22" s="234" t="s">
        <v>185</v>
      </c>
      <c r="E22" s="235">
        <v>28.6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21</v>
      </c>
      <c r="M22" s="237">
        <f>G22*(1+L22/100)</f>
        <v>0</v>
      </c>
      <c r="N22" s="237">
        <v>1.0200000000000001E-3</v>
      </c>
      <c r="O22" s="237">
        <f>ROUND(E22*N22,2)</f>
        <v>0.03</v>
      </c>
      <c r="P22" s="237">
        <v>0</v>
      </c>
      <c r="Q22" s="237">
        <f>ROUND(E22*P22,2)</f>
        <v>0</v>
      </c>
      <c r="R22" s="237" t="s">
        <v>158</v>
      </c>
      <c r="S22" s="237" t="s">
        <v>143</v>
      </c>
      <c r="T22" s="238" t="s">
        <v>143</v>
      </c>
      <c r="U22" s="221">
        <v>0.22</v>
      </c>
      <c r="V22" s="221">
        <f>ROUND(E22*U22,2)</f>
        <v>6.29</v>
      </c>
      <c r="W22" s="221"/>
      <c r="X22" s="221" t="s">
        <v>144</v>
      </c>
      <c r="Y22" s="211"/>
      <c r="Z22" s="211"/>
      <c r="AA22" s="211"/>
      <c r="AB22" s="211"/>
      <c r="AC22" s="211"/>
      <c r="AD22" s="211"/>
      <c r="AE22" s="211"/>
      <c r="AF22" s="211"/>
      <c r="AG22" s="211" t="s">
        <v>180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18"/>
      <c r="B23" s="219"/>
      <c r="C23" s="253" t="s">
        <v>585</v>
      </c>
      <c r="D23" s="239"/>
      <c r="E23" s="239"/>
      <c r="F23" s="239"/>
      <c r="G23" s="239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11"/>
      <c r="Z23" s="211"/>
      <c r="AA23" s="211"/>
      <c r="AB23" s="211"/>
      <c r="AC23" s="211"/>
      <c r="AD23" s="211"/>
      <c r="AE23" s="211"/>
      <c r="AF23" s="211"/>
      <c r="AG23" s="211" t="s">
        <v>147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18"/>
      <c r="B24" s="219"/>
      <c r="C24" s="254" t="s">
        <v>189</v>
      </c>
      <c r="D24" s="223"/>
      <c r="E24" s="224">
        <v>28.6</v>
      </c>
      <c r="F24" s="221"/>
      <c r="G24" s="221"/>
      <c r="H24" s="221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11"/>
      <c r="Z24" s="211"/>
      <c r="AA24" s="211"/>
      <c r="AB24" s="211"/>
      <c r="AC24" s="211"/>
      <c r="AD24" s="211"/>
      <c r="AE24" s="211"/>
      <c r="AF24" s="211"/>
      <c r="AG24" s="211" t="s">
        <v>149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32">
        <v>6</v>
      </c>
      <c r="B25" s="233" t="s">
        <v>171</v>
      </c>
      <c r="C25" s="252" t="s">
        <v>172</v>
      </c>
      <c r="D25" s="234" t="s">
        <v>164</v>
      </c>
      <c r="E25" s="235">
        <v>1.6125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21</v>
      </c>
      <c r="M25" s="237">
        <f>G25*(1+L25/100)</f>
        <v>0</v>
      </c>
      <c r="N25" s="237">
        <v>0.12182999999999999</v>
      </c>
      <c r="O25" s="237">
        <f>ROUND(E25*N25,2)</f>
        <v>0.2</v>
      </c>
      <c r="P25" s="237">
        <v>0</v>
      </c>
      <c r="Q25" s="237">
        <f>ROUND(E25*P25,2)</f>
        <v>0</v>
      </c>
      <c r="R25" s="237" t="s">
        <v>158</v>
      </c>
      <c r="S25" s="237" t="s">
        <v>143</v>
      </c>
      <c r="T25" s="238" t="s">
        <v>143</v>
      </c>
      <c r="U25" s="221">
        <v>0.67</v>
      </c>
      <c r="V25" s="221">
        <f>ROUND(E25*U25,2)</f>
        <v>1.08</v>
      </c>
      <c r="W25" s="221"/>
      <c r="X25" s="221" t="s">
        <v>144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145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>
      <c r="A26" s="218"/>
      <c r="B26" s="219"/>
      <c r="C26" s="253" t="s">
        <v>173</v>
      </c>
      <c r="D26" s="239"/>
      <c r="E26" s="239"/>
      <c r="F26" s="239"/>
      <c r="G26" s="239"/>
      <c r="H26" s="221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11"/>
      <c r="Z26" s="211"/>
      <c r="AA26" s="211"/>
      <c r="AB26" s="211"/>
      <c r="AC26" s="211"/>
      <c r="AD26" s="211"/>
      <c r="AE26" s="211"/>
      <c r="AF26" s="211"/>
      <c r="AG26" s="211" t="s">
        <v>147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18"/>
      <c r="B27" s="219"/>
      <c r="C27" s="254" t="s">
        <v>174</v>
      </c>
      <c r="D27" s="223"/>
      <c r="E27" s="224">
        <v>1.6125</v>
      </c>
      <c r="F27" s="221"/>
      <c r="G27" s="221"/>
      <c r="H27" s="221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11"/>
      <c r="Z27" s="211"/>
      <c r="AA27" s="211"/>
      <c r="AB27" s="211"/>
      <c r="AC27" s="211"/>
      <c r="AD27" s="211"/>
      <c r="AE27" s="211"/>
      <c r="AF27" s="211"/>
      <c r="AG27" s="211" t="s">
        <v>149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>
      <c r="A28" s="232">
        <v>7</v>
      </c>
      <c r="B28" s="233" t="s">
        <v>175</v>
      </c>
      <c r="C28" s="252" t="s">
        <v>176</v>
      </c>
      <c r="D28" s="234" t="s">
        <v>164</v>
      </c>
      <c r="E28" s="235">
        <v>5.4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37">
        <v>0.15931000000000001</v>
      </c>
      <c r="O28" s="237">
        <f>ROUND(E28*N28,2)</f>
        <v>0.86</v>
      </c>
      <c r="P28" s="237">
        <v>0</v>
      </c>
      <c r="Q28" s="237">
        <f>ROUND(E28*P28,2)</f>
        <v>0</v>
      </c>
      <c r="R28" s="237" t="s">
        <v>158</v>
      </c>
      <c r="S28" s="237" t="s">
        <v>143</v>
      </c>
      <c r="T28" s="238" t="s">
        <v>143</v>
      </c>
      <c r="U28" s="221">
        <v>0.7</v>
      </c>
      <c r="V28" s="221">
        <f>ROUND(E28*U28,2)</f>
        <v>3.78</v>
      </c>
      <c r="W28" s="221"/>
      <c r="X28" s="221" t="s">
        <v>144</v>
      </c>
      <c r="Y28" s="211"/>
      <c r="Z28" s="211"/>
      <c r="AA28" s="211"/>
      <c r="AB28" s="211"/>
      <c r="AC28" s="211"/>
      <c r="AD28" s="211"/>
      <c r="AE28" s="211"/>
      <c r="AF28" s="211"/>
      <c r="AG28" s="211" t="s">
        <v>145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>
      <c r="A29" s="218"/>
      <c r="B29" s="219"/>
      <c r="C29" s="253" t="s">
        <v>173</v>
      </c>
      <c r="D29" s="239"/>
      <c r="E29" s="239"/>
      <c r="F29" s="239"/>
      <c r="G29" s="239"/>
      <c r="H29" s="221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11"/>
      <c r="Z29" s="211"/>
      <c r="AA29" s="211"/>
      <c r="AB29" s="211"/>
      <c r="AC29" s="211"/>
      <c r="AD29" s="211"/>
      <c r="AE29" s="211"/>
      <c r="AF29" s="211"/>
      <c r="AG29" s="211" t="s">
        <v>147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>
      <c r="A30" s="218"/>
      <c r="B30" s="219"/>
      <c r="C30" s="254" t="s">
        <v>552</v>
      </c>
      <c r="D30" s="223"/>
      <c r="E30" s="224">
        <v>3</v>
      </c>
      <c r="F30" s="221"/>
      <c r="G30" s="221"/>
      <c r="H30" s="221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11"/>
      <c r="Z30" s="211"/>
      <c r="AA30" s="211"/>
      <c r="AB30" s="211"/>
      <c r="AC30" s="211"/>
      <c r="AD30" s="211"/>
      <c r="AE30" s="211"/>
      <c r="AF30" s="211"/>
      <c r="AG30" s="211" t="s">
        <v>149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18"/>
      <c r="B31" s="219"/>
      <c r="C31" s="254" t="s">
        <v>177</v>
      </c>
      <c r="D31" s="223"/>
      <c r="E31" s="224">
        <v>2.4</v>
      </c>
      <c r="F31" s="221"/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11"/>
      <c r="Z31" s="211"/>
      <c r="AA31" s="211"/>
      <c r="AB31" s="211"/>
      <c r="AC31" s="211"/>
      <c r="AD31" s="211"/>
      <c r="AE31" s="211"/>
      <c r="AF31" s="211"/>
      <c r="AG31" s="211" t="s">
        <v>149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30" outlineLevel="1">
      <c r="A32" s="232">
        <v>8</v>
      </c>
      <c r="B32" s="233" t="s">
        <v>183</v>
      </c>
      <c r="C32" s="252" t="s">
        <v>586</v>
      </c>
      <c r="D32" s="234" t="s">
        <v>185</v>
      </c>
      <c r="E32" s="235">
        <v>6.1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37">
        <v>1.1560000000000001E-2</v>
      </c>
      <c r="O32" s="237">
        <f>ROUND(E32*N32,2)</f>
        <v>7.0000000000000007E-2</v>
      </c>
      <c r="P32" s="237">
        <v>0</v>
      </c>
      <c r="Q32" s="237">
        <f>ROUND(E32*P32,2)</f>
        <v>0</v>
      </c>
      <c r="R32" s="237" t="s">
        <v>158</v>
      </c>
      <c r="S32" s="237" t="s">
        <v>143</v>
      </c>
      <c r="T32" s="238" t="s">
        <v>143</v>
      </c>
      <c r="U32" s="221">
        <v>1.66</v>
      </c>
      <c r="V32" s="221">
        <f>ROUND(E32*U32,2)</f>
        <v>10.130000000000001</v>
      </c>
      <c r="W32" s="221"/>
      <c r="X32" s="221" t="s">
        <v>144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180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>
      <c r="A33" s="218"/>
      <c r="B33" s="219"/>
      <c r="C33" s="254" t="s">
        <v>186</v>
      </c>
      <c r="D33" s="223"/>
      <c r="E33" s="224">
        <v>6.1</v>
      </c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11"/>
      <c r="Z33" s="211"/>
      <c r="AA33" s="211"/>
      <c r="AB33" s="211"/>
      <c r="AC33" s="211"/>
      <c r="AD33" s="211"/>
      <c r="AE33" s="211"/>
      <c r="AF33" s="211"/>
      <c r="AG33" s="211" t="s">
        <v>149</v>
      </c>
      <c r="AH33" s="211">
        <v>0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13">
      <c r="A34" s="226" t="s">
        <v>137</v>
      </c>
      <c r="B34" s="227" t="s">
        <v>70</v>
      </c>
      <c r="C34" s="251" t="s">
        <v>71</v>
      </c>
      <c r="D34" s="228"/>
      <c r="E34" s="229"/>
      <c r="F34" s="230"/>
      <c r="G34" s="230">
        <f>SUMIF(AG35:AG81,"&lt;&gt;NOR",G35:G81)</f>
        <v>0</v>
      </c>
      <c r="H34" s="230"/>
      <c r="I34" s="230">
        <f>SUM(I35:I81)</f>
        <v>0</v>
      </c>
      <c r="J34" s="230"/>
      <c r="K34" s="230">
        <f>SUM(K35:K81)</f>
        <v>0</v>
      </c>
      <c r="L34" s="230"/>
      <c r="M34" s="230">
        <f>SUM(M35:M81)</f>
        <v>0</v>
      </c>
      <c r="N34" s="230"/>
      <c r="O34" s="230">
        <f>SUM(O35:O81)</f>
        <v>8.33</v>
      </c>
      <c r="P34" s="230"/>
      <c r="Q34" s="230">
        <f>SUM(Q35:Q81)</f>
        <v>0</v>
      </c>
      <c r="R34" s="230"/>
      <c r="S34" s="230"/>
      <c r="T34" s="231"/>
      <c r="U34" s="225"/>
      <c r="V34" s="225">
        <f>SUM(V35:V81)</f>
        <v>147.69</v>
      </c>
      <c r="W34" s="225"/>
      <c r="X34" s="225"/>
      <c r="AG34" t="s">
        <v>138</v>
      </c>
    </row>
    <row r="35" spans="1:60" ht="20" outlineLevel="1">
      <c r="A35" s="232">
        <v>9</v>
      </c>
      <c r="B35" s="233" t="s">
        <v>190</v>
      </c>
      <c r="C35" s="252" t="s">
        <v>191</v>
      </c>
      <c r="D35" s="234" t="s">
        <v>164</v>
      </c>
      <c r="E35" s="235">
        <v>33.573</v>
      </c>
      <c r="F35" s="236"/>
      <c r="G35" s="237">
        <f>ROUND(E35*F35,2)</f>
        <v>0</v>
      </c>
      <c r="H35" s="236"/>
      <c r="I35" s="237">
        <f>ROUND(E35*H35,2)</f>
        <v>0</v>
      </c>
      <c r="J35" s="236"/>
      <c r="K35" s="237">
        <f>ROUND(E35*J35,2)</f>
        <v>0</v>
      </c>
      <c r="L35" s="237">
        <v>21</v>
      </c>
      <c r="M35" s="237">
        <f>G35*(1+L35/100)</f>
        <v>0</v>
      </c>
      <c r="N35" s="237">
        <v>2.9999999999999997E-4</v>
      </c>
      <c r="O35" s="237">
        <f>ROUND(E35*N35,2)</f>
        <v>0.01</v>
      </c>
      <c r="P35" s="237">
        <v>0</v>
      </c>
      <c r="Q35" s="237">
        <f>ROUND(E35*P35,2)</f>
        <v>0</v>
      </c>
      <c r="R35" s="237" t="s">
        <v>158</v>
      </c>
      <c r="S35" s="237" t="s">
        <v>143</v>
      </c>
      <c r="T35" s="238" t="s">
        <v>143</v>
      </c>
      <c r="U35" s="221">
        <v>0.09</v>
      </c>
      <c r="V35" s="221">
        <f>ROUND(E35*U35,2)</f>
        <v>3.02</v>
      </c>
      <c r="W35" s="221"/>
      <c r="X35" s="221" t="s">
        <v>144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145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8"/>
      <c r="B36" s="219"/>
      <c r="C36" s="253" t="s">
        <v>192</v>
      </c>
      <c r="D36" s="239"/>
      <c r="E36" s="239"/>
      <c r="F36" s="239"/>
      <c r="G36" s="239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11"/>
      <c r="Z36" s="211"/>
      <c r="AA36" s="211"/>
      <c r="AB36" s="211"/>
      <c r="AC36" s="211"/>
      <c r="AD36" s="211"/>
      <c r="AE36" s="211"/>
      <c r="AF36" s="211"/>
      <c r="AG36" s="211" t="s">
        <v>147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8"/>
      <c r="B37" s="219"/>
      <c r="C37" s="254" t="s">
        <v>553</v>
      </c>
      <c r="D37" s="223"/>
      <c r="E37" s="224">
        <v>6.7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11"/>
      <c r="Z37" s="211"/>
      <c r="AA37" s="211"/>
      <c r="AB37" s="211"/>
      <c r="AC37" s="211"/>
      <c r="AD37" s="211"/>
      <c r="AE37" s="211"/>
      <c r="AF37" s="211"/>
      <c r="AG37" s="211" t="s">
        <v>149</v>
      </c>
      <c r="AH37" s="211">
        <v>0</v>
      </c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18"/>
      <c r="B38" s="219"/>
      <c r="C38" s="254" t="s">
        <v>194</v>
      </c>
      <c r="D38" s="223"/>
      <c r="E38" s="224">
        <v>7.3354999999999997</v>
      </c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11"/>
      <c r="Z38" s="211"/>
      <c r="AA38" s="211"/>
      <c r="AB38" s="211"/>
      <c r="AC38" s="211"/>
      <c r="AD38" s="211"/>
      <c r="AE38" s="211"/>
      <c r="AF38" s="211"/>
      <c r="AG38" s="211" t="s">
        <v>149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18"/>
      <c r="B39" s="219"/>
      <c r="C39" s="254" t="s">
        <v>195</v>
      </c>
      <c r="D39" s="223"/>
      <c r="E39" s="224">
        <v>5.9</v>
      </c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11"/>
      <c r="Z39" s="211"/>
      <c r="AA39" s="211"/>
      <c r="AB39" s="211"/>
      <c r="AC39" s="211"/>
      <c r="AD39" s="211"/>
      <c r="AE39" s="211"/>
      <c r="AF39" s="211"/>
      <c r="AG39" s="211" t="s">
        <v>149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8"/>
      <c r="B40" s="219"/>
      <c r="C40" s="254" t="s">
        <v>196</v>
      </c>
      <c r="D40" s="223"/>
      <c r="E40" s="224">
        <v>13.637499999999999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11"/>
      <c r="Z40" s="211"/>
      <c r="AA40" s="211"/>
      <c r="AB40" s="211"/>
      <c r="AC40" s="211"/>
      <c r="AD40" s="211"/>
      <c r="AE40" s="211"/>
      <c r="AF40" s="211"/>
      <c r="AG40" s="211" t="s">
        <v>149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0" outlineLevel="1">
      <c r="A41" s="232">
        <v>10</v>
      </c>
      <c r="B41" s="233" t="s">
        <v>198</v>
      </c>
      <c r="C41" s="252" t="s">
        <v>199</v>
      </c>
      <c r="D41" s="234" t="s">
        <v>164</v>
      </c>
      <c r="E41" s="235">
        <v>172.3</v>
      </c>
      <c r="F41" s="236"/>
      <c r="G41" s="237">
        <f>ROUND(E41*F41,2)</f>
        <v>0</v>
      </c>
      <c r="H41" s="236"/>
      <c r="I41" s="237">
        <f>ROUND(E41*H41,2)</f>
        <v>0</v>
      </c>
      <c r="J41" s="236"/>
      <c r="K41" s="237">
        <f>ROUND(E41*J41,2)</f>
        <v>0</v>
      </c>
      <c r="L41" s="237">
        <v>21</v>
      </c>
      <c r="M41" s="237">
        <f>G41*(1+L41/100)</f>
        <v>0</v>
      </c>
      <c r="N41" s="237">
        <v>2.9999999999999997E-4</v>
      </c>
      <c r="O41" s="237">
        <f>ROUND(E41*N41,2)</f>
        <v>0.05</v>
      </c>
      <c r="P41" s="237">
        <v>0</v>
      </c>
      <c r="Q41" s="237">
        <f>ROUND(E41*P41,2)</f>
        <v>0</v>
      </c>
      <c r="R41" s="237" t="s">
        <v>158</v>
      </c>
      <c r="S41" s="237" t="s">
        <v>143</v>
      </c>
      <c r="T41" s="238" t="s">
        <v>143</v>
      </c>
      <c r="U41" s="221">
        <v>7.0000000000000007E-2</v>
      </c>
      <c r="V41" s="221">
        <f>ROUND(E41*U41,2)</f>
        <v>12.06</v>
      </c>
      <c r="W41" s="221"/>
      <c r="X41" s="221" t="s">
        <v>144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145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8"/>
      <c r="B42" s="219"/>
      <c r="C42" s="253" t="s">
        <v>192</v>
      </c>
      <c r="D42" s="239"/>
      <c r="E42" s="239"/>
      <c r="F42" s="239"/>
      <c r="G42" s="239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11"/>
      <c r="Z42" s="211"/>
      <c r="AA42" s="211"/>
      <c r="AB42" s="211"/>
      <c r="AC42" s="211"/>
      <c r="AD42" s="211"/>
      <c r="AE42" s="211"/>
      <c r="AF42" s="211"/>
      <c r="AG42" s="211" t="s">
        <v>147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>
      <c r="A43" s="218"/>
      <c r="B43" s="219"/>
      <c r="C43" s="254" t="s">
        <v>554</v>
      </c>
      <c r="D43" s="223"/>
      <c r="E43" s="224">
        <v>43.37</v>
      </c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11"/>
      <c r="Z43" s="211"/>
      <c r="AA43" s="211"/>
      <c r="AB43" s="211"/>
      <c r="AC43" s="211"/>
      <c r="AD43" s="211"/>
      <c r="AE43" s="211"/>
      <c r="AF43" s="211"/>
      <c r="AG43" s="211" t="s">
        <v>149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>
      <c r="A44" s="218"/>
      <c r="B44" s="219"/>
      <c r="C44" s="254" t="s">
        <v>555</v>
      </c>
      <c r="D44" s="223"/>
      <c r="E44" s="224">
        <v>128.93</v>
      </c>
      <c r="F44" s="221"/>
      <c r="G44" s="221"/>
      <c r="H44" s="221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11"/>
      <c r="Z44" s="211"/>
      <c r="AA44" s="211"/>
      <c r="AB44" s="211"/>
      <c r="AC44" s="211"/>
      <c r="AD44" s="211"/>
      <c r="AE44" s="211"/>
      <c r="AF44" s="211"/>
      <c r="AG44" s="211" t="s">
        <v>149</v>
      </c>
      <c r="AH44" s="211">
        <v>0</v>
      </c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>
      <c r="A45" s="232">
        <v>11</v>
      </c>
      <c r="B45" s="233" t="s">
        <v>214</v>
      </c>
      <c r="C45" s="252" t="s">
        <v>587</v>
      </c>
      <c r="D45" s="234" t="s">
        <v>164</v>
      </c>
      <c r="E45" s="235">
        <v>37.68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7">
        <v>4.0000000000000003E-5</v>
      </c>
      <c r="O45" s="237">
        <f>ROUND(E45*N45,2)</f>
        <v>0</v>
      </c>
      <c r="P45" s="237">
        <v>0</v>
      </c>
      <c r="Q45" s="237">
        <f>ROUND(E45*P45,2)</f>
        <v>0</v>
      </c>
      <c r="R45" s="237" t="s">
        <v>158</v>
      </c>
      <c r="S45" s="237" t="s">
        <v>143</v>
      </c>
      <c r="T45" s="238" t="s">
        <v>143</v>
      </c>
      <c r="U45" s="221">
        <v>0.08</v>
      </c>
      <c r="V45" s="221">
        <f>ROUND(E45*U45,2)</f>
        <v>3.01</v>
      </c>
      <c r="W45" s="221"/>
      <c r="X45" s="221" t="s">
        <v>144</v>
      </c>
      <c r="Y45" s="211"/>
      <c r="Z45" s="211"/>
      <c r="AA45" s="211"/>
      <c r="AB45" s="211"/>
      <c r="AC45" s="211"/>
      <c r="AD45" s="211"/>
      <c r="AE45" s="211"/>
      <c r="AF45" s="211"/>
      <c r="AG45" s="211" t="s">
        <v>180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0.5" outlineLevel="1">
      <c r="A46" s="218"/>
      <c r="B46" s="219"/>
      <c r="C46" s="253" t="s">
        <v>588</v>
      </c>
      <c r="D46" s="239"/>
      <c r="E46" s="239"/>
      <c r="F46" s="239"/>
      <c r="G46" s="239"/>
      <c r="H46" s="221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11"/>
      <c r="Z46" s="211"/>
      <c r="AA46" s="211"/>
      <c r="AB46" s="211"/>
      <c r="AC46" s="211"/>
      <c r="AD46" s="211"/>
      <c r="AE46" s="211"/>
      <c r="AF46" s="211"/>
      <c r="AG46" s="211" t="s">
        <v>147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41" t="str">
        <f>C46</f>
        <v>které se zřizují před úpravami povrchu, a obalení osazených dveřních zárubní před znečištěním při úpravách povrchu nástřikem plastických maltovin včetně pozdějšího odkrytí,</v>
      </c>
      <c r="BB46" s="211"/>
      <c r="BC46" s="211"/>
      <c r="BD46" s="211"/>
      <c r="BE46" s="211"/>
      <c r="BF46" s="211"/>
      <c r="BG46" s="211"/>
      <c r="BH46" s="211"/>
    </row>
    <row r="47" spans="1:60" outlineLevel="1">
      <c r="A47" s="218"/>
      <c r="B47" s="219"/>
      <c r="C47" s="254" t="s">
        <v>216</v>
      </c>
      <c r="D47" s="223"/>
      <c r="E47" s="224">
        <v>19.2</v>
      </c>
      <c r="F47" s="221"/>
      <c r="G47" s="221"/>
      <c r="H47" s="221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11"/>
      <c r="Z47" s="211"/>
      <c r="AA47" s="211"/>
      <c r="AB47" s="211"/>
      <c r="AC47" s="211"/>
      <c r="AD47" s="211"/>
      <c r="AE47" s="211"/>
      <c r="AF47" s="211"/>
      <c r="AG47" s="211" t="s">
        <v>149</v>
      </c>
      <c r="AH47" s="211">
        <v>0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18"/>
      <c r="B48" s="219"/>
      <c r="C48" s="254" t="s">
        <v>217</v>
      </c>
      <c r="D48" s="223"/>
      <c r="E48" s="224">
        <v>14.4</v>
      </c>
      <c r="F48" s="221"/>
      <c r="G48" s="221"/>
      <c r="H48" s="221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11"/>
      <c r="Z48" s="211"/>
      <c r="AA48" s="211"/>
      <c r="AB48" s="211"/>
      <c r="AC48" s="211"/>
      <c r="AD48" s="211"/>
      <c r="AE48" s="211"/>
      <c r="AF48" s="211"/>
      <c r="AG48" s="211" t="s">
        <v>149</v>
      </c>
      <c r="AH48" s="211">
        <v>0</v>
      </c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18"/>
      <c r="B49" s="219"/>
      <c r="C49" s="254" t="s">
        <v>219</v>
      </c>
      <c r="D49" s="223"/>
      <c r="E49" s="224">
        <v>4.08</v>
      </c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11"/>
      <c r="Z49" s="211"/>
      <c r="AA49" s="211"/>
      <c r="AB49" s="211"/>
      <c r="AC49" s="211"/>
      <c r="AD49" s="211"/>
      <c r="AE49" s="211"/>
      <c r="AF49" s="211"/>
      <c r="AG49" s="211" t="s">
        <v>149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" outlineLevel="1">
      <c r="A50" s="232">
        <v>12</v>
      </c>
      <c r="B50" s="233" t="s">
        <v>202</v>
      </c>
      <c r="C50" s="252" t="s">
        <v>203</v>
      </c>
      <c r="D50" s="234" t="s">
        <v>164</v>
      </c>
      <c r="E50" s="235">
        <v>33.573</v>
      </c>
      <c r="F50" s="236"/>
      <c r="G50" s="237">
        <f>ROUND(E50*F50,2)</f>
        <v>0</v>
      </c>
      <c r="H50" s="236"/>
      <c r="I50" s="237">
        <f>ROUND(E50*H50,2)</f>
        <v>0</v>
      </c>
      <c r="J50" s="236"/>
      <c r="K50" s="237">
        <f>ROUND(E50*J50,2)</f>
        <v>0</v>
      </c>
      <c r="L50" s="237">
        <v>21</v>
      </c>
      <c r="M50" s="237">
        <f>G50*(1+L50/100)</f>
        <v>0</v>
      </c>
      <c r="N50" s="237">
        <v>7.9100000000000004E-3</v>
      </c>
      <c r="O50" s="237">
        <f>ROUND(E50*N50,2)</f>
        <v>0.27</v>
      </c>
      <c r="P50" s="237">
        <v>0</v>
      </c>
      <c r="Q50" s="237">
        <f>ROUND(E50*P50,2)</f>
        <v>0</v>
      </c>
      <c r="R50" s="237" t="s">
        <v>158</v>
      </c>
      <c r="S50" s="237" t="s">
        <v>143</v>
      </c>
      <c r="T50" s="238" t="s">
        <v>143</v>
      </c>
      <c r="U50" s="221">
        <v>0.38</v>
      </c>
      <c r="V50" s="221">
        <f>ROUND(E50*U50,2)</f>
        <v>12.76</v>
      </c>
      <c r="W50" s="221"/>
      <c r="X50" s="221" t="s">
        <v>144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145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0.5" outlineLevel="1">
      <c r="A51" s="218"/>
      <c r="B51" s="219"/>
      <c r="C51" s="253" t="s">
        <v>204</v>
      </c>
      <c r="D51" s="239"/>
      <c r="E51" s="239"/>
      <c r="F51" s="239"/>
      <c r="G51" s="239"/>
      <c r="H51" s="221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11"/>
      <c r="Z51" s="211"/>
      <c r="AA51" s="211"/>
      <c r="AB51" s="211"/>
      <c r="AC51" s="211"/>
      <c r="AD51" s="211"/>
      <c r="AE51" s="211"/>
      <c r="AF51" s="211"/>
      <c r="AG51" s="211" t="s">
        <v>147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41" t="str">
        <f>C51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51" s="211"/>
      <c r="BC51" s="211"/>
      <c r="BD51" s="211"/>
      <c r="BE51" s="211"/>
      <c r="BF51" s="211"/>
      <c r="BG51" s="211"/>
      <c r="BH51" s="211"/>
    </row>
    <row r="52" spans="1:60" outlineLevel="1">
      <c r="A52" s="218"/>
      <c r="B52" s="219"/>
      <c r="C52" s="254" t="s">
        <v>553</v>
      </c>
      <c r="D52" s="223"/>
      <c r="E52" s="224">
        <v>6.7</v>
      </c>
      <c r="F52" s="221"/>
      <c r="G52" s="221"/>
      <c r="H52" s="221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11"/>
      <c r="Z52" s="211"/>
      <c r="AA52" s="211"/>
      <c r="AB52" s="211"/>
      <c r="AC52" s="211"/>
      <c r="AD52" s="211"/>
      <c r="AE52" s="211"/>
      <c r="AF52" s="211"/>
      <c r="AG52" s="211" t="s">
        <v>149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18"/>
      <c r="B53" s="219"/>
      <c r="C53" s="254" t="s">
        <v>194</v>
      </c>
      <c r="D53" s="223"/>
      <c r="E53" s="224">
        <v>7.3354999999999997</v>
      </c>
      <c r="F53" s="221"/>
      <c r="G53" s="221"/>
      <c r="H53" s="221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11"/>
      <c r="Z53" s="211"/>
      <c r="AA53" s="211"/>
      <c r="AB53" s="211"/>
      <c r="AC53" s="211"/>
      <c r="AD53" s="211"/>
      <c r="AE53" s="211"/>
      <c r="AF53" s="211"/>
      <c r="AG53" s="211" t="s">
        <v>149</v>
      </c>
      <c r="AH53" s="211">
        <v>0</v>
      </c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>
      <c r="A54" s="218"/>
      <c r="B54" s="219"/>
      <c r="C54" s="254" t="s">
        <v>195</v>
      </c>
      <c r="D54" s="223"/>
      <c r="E54" s="224">
        <v>5.9</v>
      </c>
      <c r="F54" s="221"/>
      <c r="G54" s="221"/>
      <c r="H54" s="221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11"/>
      <c r="Z54" s="211"/>
      <c r="AA54" s="211"/>
      <c r="AB54" s="211"/>
      <c r="AC54" s="211"/>
      <c r="AD54" s="211"/>
      <c r="AE54" s="211"/>
      <c r="AF54" s="211"/>
      <c r="AG54" s="211" t="s">
        <v>149</v>
      </c>
      <c r="AH54" s="211">
        <v>0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>
      <c r="A55" s="218"/>
      <c r="B55" s="219"/>
      <c r="C55" s="254" t="s">
        <v>196</v>
      </c>
      <c r="D55" s="223"/>
      <c r="E55" s="224">
        <v>13.637499999999999</v>
      </c>
      <c r="F55" s="221"/>
      <c r="G55" s="221"/>
      <c r="H55" s="221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11"/>
      <c r="Z55" s="211"/>
      <c r="AA55" s="211"/>
      <c r="AB55" s="211"/>
      <c r="AC55" s="211"/>
      <c r="AD55" s="211"/>
      <c r="AE55" s="211"/>
      <c r="AF55" s="211"/>
      <c r="AG55" s="211" t="s">
        <v>149</v>
      </c>
      <c r="AH55" s="211">
        <v>0</v>
      </c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32">
        <v>13</v>
      </c>
      <c r="B56" s="233" t="s">
        <v>220</v>
      </c>
      <c r="C56" s="252" t="s">
        <v>589</v>
      </c>
      <c r="D56" s="234" t="s">
        <v>185</v>
      </c>
      <c r="E56" s="235">
        <v>9.8000000000000007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37">
        <v>3.7100000000000002E-3</v>
      </c>
      <c r="O56" s="237">
        <f>ROUND(E56*N56,2)</f>
        <v>0.04</v>
      </c>
      <c r="P56" s="237">
        <v>0</v>
      </c>
      <c r="Q56" s="237">
        <f>ROUND(E56*P56,2)</f>
        <v>0</v>
      </c>
      <c r="R56" s="237" t="s">
        <v>142</v>
      </c>
      <c r="S56" s="237" t="s">
        <v>143</v>
      </c>
      <c r="T56" s="238" t="s">
        <v>143</v>
      </c>
      <c r="U56" s="221">
        <v>0.18</v>
      </c>
      <c r="V56" s="221">
        <f>ROUND(E56*U56,2)</f>
        <v>1.76</v>
      </c>
      <c r="W56" s="221"/>
      <c r="X56" s="221" t="s">
        <v>144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180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18"/>
      <c r="B57" s="219"/>
      <c r="C57" s="254" t="s">
        <v>222</v>
      </c>
      <c r="D57" s="223"/>
      <c r="E57" s="224"/>
      <c r="F57" s="221"/>
      <c r="G57" s="221"/>
      <c r="H57" s="221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11"/>
      <c r="Z57" s="211"/>
      <c r="AA57" s="211"/>
      <c r="AB57" s="211"/>
      <c r="AC57" s="211"/>
      <c r="AD57" s="211"/>
      <c r="AE57" s="211"/>
      <c r="AF57" s="211"/>
      <c r="AG57" s="211" t="s">
        <v>149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>
      <c r="A58" s="218"/>
      <c r="B58" s="219"/>
      <c r="C58" s="254" t="s">
        <v>223</v>
      </c>
      <c r="D58" s="223"/>
      <c r="E58" s="224">
        <v>9.8000000000000007</v>
      </c>
      <c r="F58" s="221"/>
      <c r="G58" s="221"/>
      <c r="H58" s="221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11"/>
      <c r="Z58" s="211"/>
      <c r="AA58" s="211"/>
      <c r="AB58" s="211"/>
      <c r="AC58" s="211"/>
      <c r="AD58" s="211"/>
      <c r="AE58" s="211"/>
      <c r="AF58" s="211"/>
      <c r="AG58" s="211" t="s">
        <v>149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>
      <c r="A59" s="232">
        <v>14</v>
      </c>
      <c r="B59" s="233" t="s">
        <v>205</v>
      </c>
      <c r="C59" s="252" t="s">
        <v>206</v>
      </c>
      <c r="D59" s="234" t="s">
        <v>164</v>
      </c>
      <c r="E59" s="235">
        <v>43.3675</v>
      </c>
      <c r="F59" s="236"/>
      <c r="G59" s="237">
        <f>ROUND(E59*F59,2)</f>
        <v>0</v>
      </c>
      <c r="H59" s="236"/>
      <c r="I59" s="237">
        <f>ROUND(E59*H59,2)</f>
        <v>0</v>
      </c>
      <c r="J59" s="236"/>
      <c r="K59" s="237">
        <f>ROUND(E59*J59,2)</f>
        <v>0</v>
      </c>
      <c r="L59" s="237">
        <v>21</v>
      </c>
      <c r="M59" s="237">
        <f>G59*(1+L59/100)</f>
        <v>0</v>
      </c>
      <c r="N59" s="237">
        <v>4.7660000000000001E-2</v>
      </c>
      <c r="O59" s="237">
        <f>ROUND(E59*N59,2)</f>
        <v>2.0699999999999998</v>
      </c>
      <c r="P59" s="237">
        <v>0</v>
      </c>
      <c r="Q59" s="237">
        <f>ROUND(E59*P59,2)</f>
        <v>0</v>
      </c>
      <c r="R59" s="237" t="s">
        <v>158</v>
      </c>
      <c r="S59" s="237" t="s">
        <v>143</v>
      </c>
      <c r="T59" s="238" t="s">
        <v>143</v>
      </c>
      <c r="U59" s="221">
        <v>0.84</v>
      </c>
      <c r="V59" s="221">
        <f>ROUND(E59*U59,2)</f>
        <v>36.43</v>
      </c>
      <c r="W59" s="221"/>
      <c r="X59" s="221" t="s">
        <v>144</v>
      </c>
      <c r="Y59" s="211"/>
      <c r="Z59" s="211"/>
      <c r="AA59" s="211"/>
      <c r="AB59" s="211"/>
      <c r="AC59" s="211"/>
      <c r="AD59" s="211"/>
      <c r="AE59" s="211"/>
      <c r="AF59" s="211"/>
      <c r="AG59" s="211" t="s">
        <v>180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>
      <c r="A60" s="218"/>
      <c r="B60" s="219"/>
      <c r="C60" s="254" t="s">
        <v>207</v>
      </c>
      <c r="D60" s="223"/>
      <c r="E60" s="224"/>
      <c r="F60" s="221"/>
      <c r="G60" s="221"/>
      <c r="H60" s="221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11"/>
      <c r="Z60" s="211"/>
      <c r="AA60" s="211"/>
      <c r="AB60" s="211"/>
      <c r="AC60" s="211"/>
      <c r="AD60" s="211"/>
      <c r="AE60" s="211"/>
      <c r="AF60" s="211"/>
      <c r="AG60" s="211" t="s">
        <v>149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>
      <c r="A61" s="218"/>
      <c r="B61" s="219"/>
      <c r="C61" s="254" t="s">
        <v>556</v>
      </c>
      <c r="D61" s="223"/>
      <c r="E61" s="224">
        <v>11.2005</v>
      </c>
      <c r="F61" s="221"/>
      <c r="G61" s="22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11"/>
      <c r="Z61" s="211"/>
      <c r="AA61" s="211"/>
      <c r="AB61" s="211"/>
      <c r="AC61" s="211"/>
      <c r="AD61" s="211"/>
      <c r="AE61" s="211"/>
      <c r="AF61" s="211"/>
      <c r="AG61" s="211" t="s">
        <v>149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>
      <c r="A62" s="218"/>
      <c r="B62" s="219"/>
      <c r="C62" s="254" t="s">
        <v>209</v>
      </c>
      <c r="D62" s="223"/>
      <c r="E62" s="224">
        <v>6.6784999999999997</v>
      </c>
      <c r="F62" s="221"/>
      <c r="G62" s="221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11"/>
      <c r="Z62" s="211"/>
      <c r="AA62" s="211"/>
      <c r="AB62" s="211"/>
      <c r="AC62" s="211"/>
      <c r="AD62" s="211"/>
      <c r="AE62" s="211"/>
      <c r="AF62" s="211"/>
      <c r="AG62" s="211" t="s">
        <v>149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18"/>
      <c r="B63" s="219"/>
      <c r="C63" s="254" t="s">
        <v>210</v>
      </c>
      <c r="D63" s="223"/>
      <c r="E63" s="224">
        <v>3.1349999999999998</v>
      </c>
      <c r="F63" s="221"/>
      <c r="G63" s="221"/>
      <c r="H63" s="221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11"/>
      <c r="Z63" s="211"/>
      <c r="AA63" s="211"/>
      <c r="AB63" s="211"/>
      <c r="AC63" s="211"/>
      <c r="AD63" s="211"/>
      <c r="AE63" s="211"/>
      <c r="AF63" s="211"/>
      <c r="AG63" s="211" t="s">
        <v>149</v>
      </c>
      <c r="AH63" s="211">
        <v>0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18"/>
      <c r="B64" s="219"/>
      <c r="C64" s="254" t="s">
        <v>211</v>
      </c>
      <c r="D64" s="223"/>
      <c r="E64" s="224">
        <v>6.4409999999999998</v>
      </c>
      <c r="F64" s="221"/>
      <c r="G64" s="221"/>
      <c r="H64" s="221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11"/>
      <c r="Z64" s="211"/>
      <c r="AA64" s="211"/>
      <c r="AB64" s="211"/>
      <c r="AC64" s="211"/>
      <c r="AD64" s="211"/>
      <c r="AE64" s="211"/>
      <c r="AF64" s="211"/>
      <c r="AG64" s="211" t="s">
        <v>149</v>
      </c>
      <c r="AH64" s="211">
        <v>0</v>
      </c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18"/>
      <c r="B65" s="219"/>
      <c r="C65" s="254" t="s">
        <v>212</v>
      </c>
      <c r="D65" s="223"/>
      <c r="E65" s="224">
        <v>15.9125</v>
      </c>
      <c r="F65" s="221"/>
      <c r="G65" s="221"/>
      <c r="H65" s="221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11"/>
      <c r="Z65" s="211"/>
      <c r="AA65" s="211"/>
      <c r="AB65" s="211"/>
      <c r="AC65" s="211"/>
      <c r="AD65" s="211"/>
      <c r="AE65" s="211"/>
      <c r="AF65" s="211"/>
      <c r="AG65" s="211" t="s">
        <v>149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32">
        <v>15</v>
      </c>
      <c r="B66" s="233" t="s">
        <v>225</v>
      </c>
      <c r="C66" s="252" t="s">
        <v>590</v>
      </c>
      <c r="D66" s="234" t="s">
        <v>164</v>
      </c>
      <c r="E66" s="235">
        <v>128.93299999999999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7">
        <v>4.5580000000000002E-2</v>
      </c>
      <c r="O66" s="237">
        <f>ROUND(E66*N66,2)</f>
        <v>5.88</v>
      </c>
      <c r="P66" s="237">
        <v>0</v>
      </c>
      <c r="Q66" s="237">
        <f>ROUND(E66*P66,2)</f>
        <v>0</v>
      </c>
      <c r="R66" s="237" t="s">
        <v>158</v>
      </c>
      <c r="S66" s="237" t="s">
        <v>143</v>
      </c>
      <c r="T66" s="238" t="s">
        <v>143</v>
      </c>
      <c r="U66" s="221">
        <v>0.61</v>
      </c>
      <c r="V66" s="221">
        <f>ROUND(E66*U66,2)</f>
        <v>78.650000000000006</v>
      </c>
      <c r="W66" s="221"/>
      <c r="X66" s="221" t="s">
        <v>144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180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8"/>
      <c r="B67" s="219"/>
      <c r="C67" s="253" t="s">
        <v>591</v>
      </c>
      <c r="D67" s="239"/>
      <c r="E67" s="239"/>
      <c r="F67" s="239"/>
      <c r="G67" s="239"/>
      <c r="H67" s="221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11"/>
      <c r="Z67" s="211"/>
      <c r="AA67" s="211"/>
      <c r="AB67" s="211"/>
      <c r="AC67" s="211"/>
      <c r="AD67" s="211"/>
      <c r="AE67" s="211"/>
      <c r="AF67" s="211"/>
      <c r="AG67" s="211" t="s">
        <v>147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18"/>
      <c r="B68" s="219"/>
      <c r="C68" s="254" t="s">
        <v>227</v>
      </c>
      <c r="D68" s="223"/>
      <c r="E68" s="224"/>
      <c r="F68" s="221"/>
      <c r="G68" s="221"/>
      <c r="H68" s="221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11"/>
      <c r="Z68" s="211"/>
      <c r="AA68" s="211"/>
      <c r="AB68" s="211"/>
      <c r="AC68" s="211"/>
      <c r="AD68" s="211"/>
      <c r="AE68" s="211"/>
      <c r="AF68" s="211"/>
      <c r="AG68" s="211" t="s">
        <v>149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>
      <c r="A69" s="218"/>
      <c r="B69" s="219"/>
      <c r="C69" s="254" t="s">
        <v>557</v>
      </c>
      <c r="D69" s="223"/>
      <c r="E69" s="224">
        <v>21.158999999999999</v>
      </c>
      <c r="F69" s="221"/>
      <c r="G69" s="221"/>
      <c r="H69" s="221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11"/>
      <c r="Z69" s="211"/>
      <c r="AA69" s="211"/>
      <c r="AB69" s="211"/>
      <c r="AC69" s="211"/>
      <c r="AD69" s="211"/>
      <c r="AE69" s="211"/>
      <c r="AF69" s="211"/>
      <c r="AG69" s="211" t="s">
        <v>149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>
      <c r="A70" s="218"/>
      <c r="B70" s="219"/>
      <c r="C70" s="254" t="s">
        <v>229</v>
      </c>
      <c r="D70" s="223"/>
      <c r="E70" s="224">
        <v>13.313000000000001</v>
      </c>
      <c r="F70" s="221"/>
      <c r="G70" s="221"/>
      <c r="H70" s="221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11"/>
      <c r="Z70" s="211"/>
      <c r="AA70" s="211"/>
      <c r="AB70" s="211"/>
      <c r="AC70" s="211"/>
      <c r="AD70" s="211"/>
      <c r="AE70" s="211"/>
      <c r="AF70" s="211"/>
      <c r="AG70" s="211" t="s">
        <v>149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>
      <c r="A71" s="218"/>
      <c r="B71" s="219"/>
      <c r="C71" s="254" t="s">
        <v>230</v>
      </c>
      <c r="D71" s="223"/>
      <c r="E71" s="224">
        <v>16.96</v>
      </c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11"/>
      <c r="Z71" s="211"/>
      <c r="AA71" s="211"/>
      <c r="AB71" s="211"/>
      <c r="AC71" s="211"/>
      <c r="AD71" s="211"/>
      <c r="AE71" s="211"/>
      <c r="AF71" s="211"/>
      <c r="AG71" s="211" t="s">
        <v>149</v>
      </c>
      <c r="AH71" s="211">
        <v>0</v>
      </c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18"/>
      <c r="B72" s="219"/>
      <c r="C72" s="254" t="s">
        <v>231</v>
      </c>
      <c r="D72" s="223"/>
      <c r="E72" s="224">
        <v>17.841000000000001</v>
      </c>
      <c r="F72" s="221"/>
      <c r="G72" s="221"/>
      <c r="H72" s="221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11"/>
      <c r="Z72" s="211"/>
      <c r="AA72" s="211"/>
      <c r="AB72" s="211"/>
      <c r="AC72" s="211"/>
      <c r="AD72" s="211"/>
      <c r="AE72" s="211"/>
      <c r="AF72" s="211"/>
      <c r="AG72" s="211" t="s">
        <v>149</v>
      </c>
      <c r="AH72" s="211">
        <v>0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18"/>
      <c r="B73" s="219"/>
      <c r="C73" s="254" t="s">
        <v>232</v>
      </c>
      <c r="D73" s="223"/>
      <c r="E73" s="224">
        <v>22.84</v>
      </c>
      <c r="F73" s="221"/>
      <c r="G73" s="221"/>
      <c r="H73" s="221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11"/>
      <c r="Z73" s="211"/>
      <c r="AA73" s="211"/>
      <c r="AB73" s="211"/>
      <c r="AC73" s="211"/>
      <c r="AD73" s="211"/>
      <c r="AE73" s="211"/>
      <c r="AF73" s="211"/>
      <c r="AG73" s="211" t="s">
        <v>149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18"/>
      <c r="B74" s="219"/>
      <c r="C74" s="254" t="s">
        <v>233</v>
      </c>
      <c r="D74" s="223"/>
      <c r="E74" s="224">
        <v>9.625</v>
      </c>
      <c r="F74" s="221"/>
      <c r="G74" s="221"/>
      <c r="H74" s="221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11"/>
      <c r="Z74" s="211"/>
      <c r="AA74" s="211"/>
      <c r="AB74" s="211"/>
      <c r="AC74" s="211"/>
      <c r="AD74" s="211"/>
      <c r="AE74" s="211"/>
      <c r="AF74" s="211"/>
      <c r="AG74" s="211" t="s">
        <v>149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18"/>
      <c r="B75" s="219"/>
      <c r="C75" s="254" t="s">
        <v>234</v>
      </c>
      <c r="D75" s="223"/>
      <c r="E75" s="224">
        <v>9.625</v>
      </c>
      <c r="F75" s="221"/>
      <c r="G75" s="221"/>
      <c r="H75" s="221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11"/>
      <c r="Z75" s="211"/>
      <c r="AA75" s="211"/>
      <c r="AB75" s="211"/>
      <c r="AC75" s="211"/>
      <c r="AD75" s="211"/>
      <c r="AE75" s="211"/>
      <c r="AF75" s="211"/>
      <c r="AG75" s="211" t="s">
        <v>149</v>
      </c>
      <c r="AH75" s="211">
        <v>0</v>
      </c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18"/>
      <c r="B76" s="219"/>
      <c r="C76" s="254" t="s">
        <v>235</v>
      </c>
      <c r="D76" s="223"/>
      <c r="E76" s="224">
        <v>9.625</v>
      </c>
      <c r="F76" s="221"/>
      <c r="G76" s="221"/>
      <c r="H76" s="221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11"/>
      <c r="Z76" s="211"/>
      <c r="AA76" s="211"/>
      <c r="AB76" s="211"/>
      <c r="AC76" s="211"/>
      <c r="AD76" s="211"/>
      <c r="AE76" s="211"/>
      <c r="AF76" s="211"/>
      <c r="AG76" s="211" t="s">
        <v>149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>
      <c r="A77" s="218"/>
      <c r="B77" s="219"/>
      <c r="C77" s="254" t="s">
        <v>236</v>
      </c>
      <c r="D77" s="223"/>
      <c r="E77" s="224">
        <v>7.9450000000000003</v>
      </c>
      <c r="F77" s="221"/>
      <c r="G77" s="221"/>
      <c r="H77" s="221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11"/>
      <c r="Z77" s="211"/>
      <c r="AA77" s="211"/>
      <c r="AB77" s="211"/>
      <c r="AC77" s="211"/>
      <c r="AD77" s="211"/>
      <c r="AE77" s="211"/>
      <c r="AF77" s="211"/>
      <c r="AG77" s="211" t="s">
        <v>149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>
      <c r="A78" s="232">
        <v>16</v>
      </c>
      <c r="B78" s="233" t="s">
        <v>238</v>
      </c>
      <c r="C78" s="252" t="s">
        <v>592</v>
      </c>
      <c r="D78" s="234" t="s">
        <v>185</v>
      </c>
      <c r="E78" s="235">
        <v>17.43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37">
        <v>4.6000000000000001E-4</v>
      </c>
      <c r="O78" s="237">
        <f>ROUND(E78*N78,2)</f>
        <v>0.01</v>
      </c>
      <c r="P78" s="237">
        <v>0</v>
      </c>
      <c r="Q78" s="237">
        <f>ROUND(E78*P78,2)</f>
        <v>0</v>
      </c>
      <c r="R78" s="237" t="s">
        <v>158</v>
      </c>
      <c r="S78" s="237" t="s">
        <v>143</v>
      </c>
      <c r="T78" s="238" t="s">
        <v>143</v>
      </c>
      <c r="U78" s="221">
        <v>0</v>
      </c>
      <c r="V78" s="221">
        <f>ROUND(E78*U78,2)</f>
        <v>0</v>
      </c>
      <c r="W78" s="221"/>
      <c r="X78" s="221" t="s">
        <v>144</v>
      </c>
      <c r="Y78" s="211"/>
      <c r="Z78" s="211"/>
      <c r="AA78" s="211"/>
      <c r="AB78" s="211"/>
      <c r="AC78" s="211"/>
      <c r="AD78" s="211"/>
      <c r="AE78" s="211"/>
      <c r="AF78" s="211"/>
      <c r="AG78" s="211" t="s">
        <v>180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>
      <c r="A79" s="218"/>
      <c r="B79" s="219"/>
      <c r="C79" s="253" t="s">
        <v>593</v>
      </c>
      <c r="D79" s="239"/>
      <c r="E79" s="239"/>
      <c r="F79" s="239"/>
      <c r="G79" s="239"/>
      <c r="H79" s="221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11"/>
      <c r="Z79" s="211"/>
      <c r="AA79" s="211"/>
      <c r="AB79" s="211"/>
      <c r="AC79" s="211"/>
      <c r="AD79" s="211"/>
      <c r="AE79" s="211"/>
      <c r="AF79" s="211"/>
      <c r="AG79" s="211" t="s">
        <v>147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41" t="str">
        <f>C79</f>
        <v>omítka vápenocementová, strojně nebo ručně nanášená v podlaží i ve schodišti na jakýkoliv druh podkladu, kompletní souvrství</v>
      </c>
      <c r="BB79" s="211"/>
      <c r="BC79" s="211"/>
      <c r="BD79" s="211"/>
      <c r="BE79" s="211"/>
      <c r="BF79" s="211"/>
      <c r="BG79" s="211"/>
      <c r="BH79" s="211"/>
    </row>
    <row r="80" spans="1:60" outlineLevel="1">
      <c r="A80" s="218"/>
      <c r="B80" s="219"/>
      <c r="C80" s="254" t="s">
        <v>240</v>
      </c>
      <c r="D80" s="223"/>
      <c r="E80" s="224">
        <v>11.33</v>
      </c>
      <c r="F80" s="221"/>
      <c r="G80" s="221"/>
      <c r="H80" s="221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11"/>
      <c r="Z80" s="211"/>
      <c r="AA80" s="211"/>
      <c r="AB80" s="211"/>
      <c r="AC80" s="211"/>
      <c r="AD80" s="211"/>
      <c r="AE80" s="211"/>
      <c r="AF80" s="211"/>
      <c r="AG80" s="211" t="s">
        <v>149</v>
      </c>
      <c r="AH80" s="211">
        <v>0</v>
      </c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>
      <c r="A81" s="218"/>
      <c r="B81" s="219"/>
      <c r="C81" s="254" t="s">
        <v>241</v>
      </c>
      <c r="D81" s="223"/>
      <c r="E81" s="224">
        <v>6.1</v>
      </c>
      <c r="F81" s="221"/>
      <c r="G81" s="221"/>
      <c r="H81" s="221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11"/>
      <c r="Z81" s="211"/>
      <c r="AA81" s="211"/>
      <c r="AB81" s="211"/>
      <c r="AC81" s="211"/>
      <c r="AD81" s="211"/>
      <c r="AE81" s="211"/>
      <c r="AF81" s="211"/>
      <c r="AG81" s="211" t="s">
        <v>149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ht="13">
      <c r="A82" s="226" t="s">
        <v>137</v>
      </c>
      <c r="B82" s="227" t="s">
        <v>72</v>
      </c>
      <c r="C82" s="251" t="s">
        <v>73</v>
      </c>
      <c r="D82" s="228"/>
      <c r="E82" s="229"/>
      <c r="F82" s="230"/>
      <c r="G82" s="230">
        <f>SUMIF(AG83:AG93,"&lt;&gt;NOR",G83:G93)</f>
        <v>0</v>
      </c>
      <c r="H82" s="230"/>
      <c r="I82" s="230">
        <f>SUM(I83:I93)</f>
        <v>0</v>
      </c>
      <c r="J82" s="230"/>
      <c r="K82" s="230">
        <f>SUM(K83:K93)</f>
        <v>0</v>
      </c>
      <c r="L82" s="230"/>
      <c r="M82" s="230">
        <f>SUM(M83:M93)</f>
        <v>0</v>
      </c>
      <c r="N82" s="230"/>
      <c r="O82" s="230">
        <f>SUM(O83:O93)</f>
        <v>5.44</v>
      </c>
      <c r="P82" s="230"/>
      <c r="Q82" s="230">
        <f>SUM(Q83:Q93)</f>
        <v>0</v>
      </c>
      <c r="R82" s="230"/>
      <c r="S82" s="230"/>
      <c r="T82" s="231"/>
      <c r="U82" s="225"/>
      <c r="V82" s="225">
        <f>SUM(V83:V93)</f>
        <v>12.190000000000001</v>
      </c>
      <c r="W82" s="225"/>
      <c r="X82" s="225"/>
      <c r="AG82" t="s">
        <v>138</v>
      </c>
    </row>
    <row r="83" spans="1:60" outlineLevel="1">
      <c r="A83" s="232">
        <v>17</v>
      </c>
      <c r="B83" s="233" t="s">
        <v>242</v>
      </c>
      <c r="C83" s="252" t="s">
        <v>243</v>
      </c>
      <c r="D83" s="234" t="s">
        <v>141</v>
      </c>
      <c r="E83" s="235">
        <v>2.8117999999999999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21</v>
      </c>
      <c r="M83" s="237">
        <f>G83*(1+L83/100)</f>
        <v>0</v>
      </c>
      <c r="N83" s="237">
        <v>0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158</v>
      </c>
      <c r="S83" s="237" t="s">
        <v>143</v>
      </c>
      <c r="T83" s="238" t="s">
        <v>143</v>
      </c>
      <c r="U83" s="221">
        <v>0.41</v>
      </c>
      <c r="V83" s="221">
        <f>ROUND(E83*U83,2)</f>
        <v>1.1499999999999999</v>
      </c>
      <c r="W83" s="221"/>
      <c r="X83" s="221" t="s">
        <v>144</v>
      </c>
      <c r="Y83" s="211"/>
      <c r="Z83" s="211"/>
      <c r="AA83" s="211"/>
      <c r="AB83" s="211"/>
      <c r="AC83" s="211"/>
      <c r="AD83" s="211"/>
      <c r="AE83" s="211"/>
      <c r="AF83" s="211"/>
      <c r="AG83" s="211" t="s">
        <v>145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>
      <c r="A84" s="218"/>
      <c r="B84" s="219"/>
      <c r="C84" s="253" t="s">
        <v>244</v>
      </c>
      <c r="D84" s="239"/>
      <c r="E84" s="239"/>
      <c r="F84" s="239"/>
      <c r="G84" s="239"/>
      <c r="H84" s="221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11"/>
      <c r="Z84" s="211"/>
      <c r="AA84" s="211"/>
      <c r="AB84" s="211"/>
      <c r="AC84" s="211"/>
      <c r="AD84" s="211"/>
      <c r="AE84" s="211"/>
      <c r="AF84" s="211"/>
      <c r="AG84" s="211" t="s">
        <v>147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>
      <c r="A85" s="218"/>
      <c r="B85" s="219"/>
      <c r="C85" s="254" t="s">
        <v>558</v>
      </c>
      <c r="D85" s="223"/>
      <c r="E85" s="224">
        <v>2.7284999999999999</v>
      </c>
      <c r="F85" s="221"/>
      <c r="G85" s="221"/>
      <c r="H85" s="221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11"/>
      <c r="Z85" s="211"/>
      <c r="AA85" s="211"/>
      <c r="AB85" s="211"/>
      <c r="AC85" s="211"/>
      <c r="AD85" s="211"/>
      <c r="AE85" s="211"/>
      <c r="AF85" s="211"/>
      <c r="AG85" s="211" t="s">
        <v>149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>
      <c r="A86" s="218"/>
      <c r="B86" s="219"/>
      <c r="C86" s="254" t="s">
        <v>559</v>
      </c>
      <c r="D86" s="223"/>
      <c r="E86" s="224">
        <v>8.3299999999999999E-2</v>
      </c>
      <c r="F86" s="221"/>
      <c r="G86" s="221"/>
      <c r="H86" s="221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11"/>
      <c r="Z86" s="211"/>
      <c r="AA86" s="211"/>
      <c r="AB86" s="211"/>
      <c r="AC86" s="211"/>
      <c r="AD86" s="211"/>
      <c r="AE86" s="211"/>
      <c r="AF86" s="211"/>
      <c r="AG86" s="211" t="s">
        <v>149</v>
      </c>
      <c r="AH86" s="211">
        <v>0</v>
      </c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0" outlineLevel="1">
      <c r="A87" s="232">
        <v>18</v>
      </c>
      <c r="B87" s="233" t="s">
        <v>247</v>
      </c>
      <c r="C87" s="252" t="s">
        <v>248</v>
      </c>
      <c r="D87" s="234" t="s">
        <v>152</v>
      </c>
      <c r="E87" s="235">
        <v>0.17466000000000001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37">
        <v>1.0662499999999999</v>
      </c>
      <c r="O87" s="237">
        <f>ROUND(E87*N87,2)</f>
        <v>0.19</v>
      </c>
      <c r="P87" s="237">
        <v>0</v>
      </c>
      <c r="Q87" s="237">
        <f>ROUND(E87*P87,2)</f>
        <v>0</v>
      </c>
      <c r="R87" s="237" t="s">
        <v>158</v>
      </c>
      <c r="S87" s="237" t="s">
        <v>143</v>
      </c>
      <c r="T87" s="238" t="s">
        <v>143</v>
      </c>
      <c r="U87" s="221">
        <v>15.23</v>
      </c>
      <c r="V87" s="221">
        <f>ROUND(E87*U87,2)</f>
        <v>2.66</v>
      </c>
      <c r="W87" s="221"/>
      <c r="X87" s="221" t="s">
        <v>144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145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>
      <c r="A88" s="218"/>
      <c r="B88" s="219"/>
      <c r="C88" s="253" t="s">
        <v>249</v>
      </c>
      <c r="D88" s="239"/>
      <c r="E88" s="239"/>
      <c r="F88" s="239"/>
      <c r="G88" s="239"/>
      <c r="H88" s="221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11"/>
      <c r="Z88" s="211"/>
      <c r="AA88" s="211"/>
      <c r="AB88" s="211"/>
      <c r="AC88" s="211"/>
      <c r="AD88" s="211"/>
      <c r="AE88" s="211"/>
      <c r="AF88" s="211"/>
      <c r="AG88" s="211" t="s">
        <v>147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>
      <c r="A89" s="218"/>
      <c r="B89" s="219"/>
      <c r="C89" s="254" t="s">
        <v>560</v>
      </c>
      <c r="D89" s="223"/>
      <c r="E89" s="224">
        <v>0.16949</v>
      </c>
      <c r="F89" s="221"/>
      <c r="G89" s="221"/>
      <c r="H89" s="221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11"/>
      <c r="Z89" s="211"/>
      <c r="AA89" s="211"/>
      <c r="AB89" s="211"/>
      <c r="AC89" s="211"/>
      <c r="AD89" s="211"/>
      <c r="AE89" s="211"/>
      <c r="AF89" s="211"/>
      <c r="AG89" s="211" t="s">
        <v>149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>
      <c r="A90" s="218"/>
      <c r="B90" s="219"/>
      <c r="C90" s="254" t="s">
        <v>561</v>
      </c>
      <c r="D90" s="223"/>
      <c r="E90" s="224">
        <v>5.1700000000000001E-3</v>
      </c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11"/>
      <c r="Z90" s="211"/>
      <c r="AA90" s="211"/>
      <c r="AB90" s="211"/>
      <c r="AC90" s="211"/>
      <c r="AD90" s="211"/>
      <c r="AE90" s="211"/>
      <c r="AF90" s="211"/>
      <c r="AG90" s="211" t="s">
        <v>149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ht="20" outlineLevel="1">
      <c r="A91" s="232">
        <v>19</v>
      </c>
      <c r="B91" s="233" t="s">
        <v>252</v>
      </c>
      <c r="C91" s="252" t="s">
        <v>253</v>
      </c>
      <c r="D91" s="234" t="s">
        <v>141</v>
      </c>
      <c r="E91" s="235">
        <v>2.8117999999999999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37">
        <v>1.8685</v>
      </c>
      <c r="O91" s="237">
        <f>ROUND(E91*N91,2)</f>
        <v>5.25</v>
      </c>
      <c r="P91" s="237">
        <v>0</v>
      </c>
      <c r="Q91" s="237">
        <f>ROUND(E91*P91,2)</f>
        <v>0</v>
      </c>
      <c r="R91" s="237" t="s">
        <v>158</v>
      </c>
      <c r="S91" s="237" t="s">
        <v>143</v>
      </c>
      <c r="T91" s="238" t="s">
        <v>143</v>
      </c>
      <c r="U91" s="221">
        <v>2.98</v>
      </c>
      <c r="V91" s="221">
        <f>ROUND(E91*U91,2)</f>
        <v>8.3800000000000008</v>
      </c>
      <c r="W91" s="221"/>
      <c r="X91" s="221" t="s">
        <v>144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145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>
      <c r="A92" s="218"/>
      <c r="B92" s="219"/>
      <c r="C92" s="254" t="s">
        <v>558</v>
      </c>
      <c r="D92" s="223"/>
      <c r="E92" s="224">
        <v>2.7284999999999999</v>
      </c>
      <c r="F92" s="221"/>
      <c r="G92" s="221"/>
      <c r="H92" s="221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11"/>
      <c r="Z92" s="211"/>
      <c r="AA92" s="211"/>
      <c r="AB92" s="211"/>
      <c r="AC92" s="211"/>
      <c r="AD92" s="211"/>
      <c r="AE92" s="211"/>
      <c r="AF92" s="211"/>
      <c r="AG92" s="211" t="s">
        <v>149</v>
      </c>
      <c r="AH92" s="211">
        <v>0</v>
      </c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>
      <c r="A93" s="218"/>
      <c r="B93" s="219"/>
      <c r="C93" s="254" t="s">
        <v>559</v>
      </c>
      <c r="D93" s="223"/>
      <c r="E93" s="224">
        <v>8.3299999999999999E-2</v>
      </c>
      <c r="F93" s="221"/>
      <c r="G93" s="221"/>
      <c r="H93" s="221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11"/>
      <c r="Z93" s="211"/>
      <c r="AA93" s="211"/>
      <c r="AB93" s="211"/>
      <c r="AC93" s="211"/>
      <c r="AD93" s="211"/>
      <c r="AE93" s="211"/>
      <c r="AF93" s="211"/>
      <c r="AG93" s="211" t="s">
        <v>149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ht="13">
      <c r="A94" s="226" t="s">
        <v>137</v>
      </c>
      <c r="B94" s="227" t="s">
        <v>74</v>
      </c>
      <c r="C94" s="251" t="s">
        <v>75</v>
      </c>
      <c r="D94" s="228"/>
      <c r="E94" s="229"/>
      <c r="F94" s="230"/>
      <c r="G94" s="230">
        <f>SUMIF(AG95:AG107,"&lt;&gt;NOR",G95:G107)</f>
        <v>0</v>
      </c>
      <c r="H94" s="230"/>
      <c r="I94" s="230">
        <f>SUM(I95:I107)</f>
        <v>0</v>
      </c>
      <c r="J94" s="230"/>
      <c r="K94" s="230">
        <f>SUM(K95:K107)</f>
        <v>0</v>
      </c>
      <c r="L94" s="230"/>
      <c r="M94" s="230">
        <f>SUM(M95:M107)</f>
        <v>0</v>
      </c>
      <c r="N94" s="230"/>
      <c r="O94" s="230">
        <f>SUM(O95:O107)</f>
        <v>0.76000000000000012</v>
      </c>
      <c r="P94" s="230"/>
      <c r="Q94" s="230">
        <f>SUM(Q95:Q107)</f>
        <v>0</v>
      </c>
      <c r="R94" s="230"/>
      <c r="S94" s="230"/>
      <c r="T94" s="231"/>
      <c r="U94" s="225"/>
      <c r="V94" s="225">
        <f>SUM(V95:V107)</f>
        <v>23.32</v>
      </c>
      <c r="W94" s="225"/>
      <c r="X94" s="225"/>
      <c r="AG94" t="s">
        <v>138</v>
      </c>
    </row>
    <row r="95" spans="1:60" outlineLevel="1">
      <c r="A95" s="232">
        <v>20</v>
      </c>
      <c r="B95" s="233" t="s">
        <v>258</v>
      </c>
      <c r="C95" s="252" t="s">
        <v>594</v>
      </c>
      <c r="D95" s="234" t="s">
        <v>157</v>
      </c>
      <c r="E95" s="235">
        <v>10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21</v>
      </c>
      <c r="M95" s="237">
        <f>G95*(1+L95/100)</f>
        <v>0</v>
      </c>
      <c r="N95" s="237">
        <v>5.4109999999999998E-2</v>
      </c>
      <c r="O95" s="237">
        <f>ROUND(E95*N95,2)</f>
        <v>0.54</v>
      </c>
      <c r="P95" s="237">
        <v>0</v>
      </c>
      <c r="Q95" s="237">
        <f>ROUND(E95*P95,2)</f>
        <v>0</v>
      </c>
      <c r="R95" s="237" t="s">
        <v>142</v>
      </c>
      <c r="S95" s="237" t="s">
        <v>143</v>
      </c>
      <c r="T95" s="238" t="s">
        <v>143</v>
      </c>
      <c r="U95" s="221">
        <v>2.1</v>
      </c>
      <c r="V95" s="221">
        <f>ROUND(E95*U95,2)</f>
        <v>21</v>
      </c>
      <c r="W95" s="221"/>
      <c r="X95" s="221" t="s">
        <v>144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180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>
      <c r="A96" s="218"/>
      <c r="B96" s="219"/>
      <c r="C96" s="253" t="s">
        <v>595</v>
      </c>
      <c r="D96" s="239"/>
      <c r="E96" s="239"/>
      <c r="F96" s="239"/>
      <c r="G96" s="239"/>
      <c r="H96" s="221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11"/>
      <c r="Z96" s="211"/>
      <c r="AA96" s="211"/>
      <c r="AB96" s="211"/>
      <c r="AC96" s="211"/>
      <c r="AD96" s="211"/>
      <c r="AE96" s="211"/>
      <c r="AF96" s="211"/>
      <c r="AG96" s="211" t="s">
        <v>147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>
      <c r="A97" s="218"/>
      <c r="B97" s="219"/>
      <c r="C97" s="254" t="s">
        <v>260</v>
      </c>
      <c r="D97" s="223"/>
      <c r="E97" s="224">
        <v>6</v>
      </c>
      <c r="F97" s="221"/>
      <c r="G97" s="221"/>
      <c r="H97" s="221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11"/>
      <c r="Z97" s="211"/>
      <c r="AA97" s="211"/>
      <c r="AB97" s="211"/>
      <c r="AC97" s="211"/>
      <c r="AD97" s="211"/>
      <c r="AE97" s="211"/>
      <c r="AF97" s="211"/>
      <c r="AG97" s="211" t="s">
        <v>149</v>
      </c>
      <c r="AH97" s="211">
        <v>0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>
      <c r="A98" s="218"/>
      <c r="B98" s="219"/>
      <c r="C98" s="254" t="s">
        <v>261</v>
      </c>
      <c r="D98" s="223"/>
      <c r="E98" s="224">
        <v>4</v>
      </c>
      <c r="F98" s="221"/>
      <c r="G98" s="221"/>
      <c r="H98" s="221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11"/>
      <c r="Z98" s="211"/>
      <c r="AA98" s="211"/>
      <c r="AB98" s="211"/>
      <c r="AC98" s="211"/>
      <c r="AD98" s="211"/>
      <c r="AE98" s="211"/>
      <c r="AF98" s="211"/>
      <c r="AG98" s="211" t="s">
        <v>149</v>
      </c>
      <c r="AH98" s="211">
        <v>0</v>
      </c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ht="20" outlineLevel="1">
      <c r="A99" s="232">
        <v>21</v>
      </c>
      <c r="B99" s="233" t="s">
        <v>254</v>
      </c>
      <c r="C99" s="252" t="s">
        <v>255</v>
      </c>
      <c r="D99" s="234" t="s">
        <v>185</v>
      </c>
      <c r="E99" s="235">
        <v>5.4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21</v>
      </c>
      <c r="M99" s="237">
        <f>G99*(1+L99/100)</f>
        <v>0</v>
      </c>
      <c r="N99" s="237">
        <v>5.5100000000000001E-3</v>
      </c>
      <c r="O99" s="237">
        <f>ROUND(E99*N99,2)</f>
        <v>0.03</v>
      </c>
      <c r="P99" s="237">
        <v>0</v>
      </c>
      <c r="Q99" s="237">
        <f>ROUND(E99*P99,2)</f>
        <v>0</v>
      </c>
      <c r="R99" s="237" t="s">
        <v>158</v>
      </c>
      <c r="S99" s="237" t="s">
        <v>143</v>
      </c>
      <c r="T99" s="238" t="s">
        <v>143</v>
      </c>
      <c r="U99" s="221">
        <v>0.43</v>
      </c>
      <c r="V99" s="221">
        <f>ROUND(E99*U99,2)</f>
        <v>2.3199999999999998</v>
      </c>
      <c r="W99" s="221"/>
      <c r="X99" s="221" t="s">
        <v>144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145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>
      <c r="A100" s="218"/>
      <c r="B100" s="219"/>
      <c r="C100" s="253" t="s">
        <v>256</v>
      </c>
      <c r="D100" s="239"/>
      <c r="E100" s="239"/>
      <c r="F100" s="239"/>
      <c r="G100" s="239"/>
      <c r="H100" s="221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147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41" t="str">
        <f>C100</f>
        <v>a poloplastických hmot na montážní pěnu, zapravení omítky pod parapetem, těsnění spáry mezi parapetem a rámem okna, dodávka silikonu.</v>
      </c>
      <c r="BB100" s="211"/>
      <c r="BC100" s="211"/>
      <c r="BD100" s="211"/>
      <c r="BE100" s="211"/>
      <c r="BF100" s="211"/>
      <c r="BG100" s="211"/>
      <c r="BH100" s="211"/>
    </row>
    <row r="101" spans="1:60" outlineLevel="1">
      <c r="A101" s="218"/>
      <c r="B101" s="219"/>
      <c r="C101" s="254" t="s">
        <v>257</v>
      </c>
      <c r="D101" s="223"/>
      <c r="E101" s="224">
        <v>5.4</v>
      </c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11"/>
      <c r="Z101" s="211"/>
      <c r="AA101" s="211"/>
      <c r="AB101" s="211"/>
      <c r="AC101" s="211"/>
      <c r="AD101" s="211"/>
      <c r="AE101" s="211"/>
      <c r="AF101" s="211"/>
      <c r="AG101" s="211" t="s">
        <v>149</v>
      </c>
      <c r="AH101" s="211">
        <v>0</v>
      </c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ht="20" outlineLevel="1">
      <c r="A102" s="232">
        <v>22</v>
      </c>
      <c r="B102" s="233" t="s">
        <v>263</v>
      </c>
      <c r="C102" s="252" t="s">
        <v>264</v>
      </c>
      <c r="D102" s="234" t="s">
        <v>157</v>
      </c>
      <c r="E102" s="235">
        <v>6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21</v>
      </c>
      <c r="M102" s="237">
        <f>G102*(1+L102/100)</f>
        <v>0</v>
      </c>
      <c r="N102" s="237">
        <v>1.83E-2</v>
      </c>
      <c r="O102" s="237">
        <f>ROUND(E102*N102,2)</f>
        <v>0.11</v>
      </c>
      <c r="P102" s="237">
        <v>0</v>
      </c>
      <c r="Q102" s="237">
        <f>ROUND(E102*P102,2)</f>
        <v>0</v>
      </c>
      <c r="R102" s="237" t="s">
        <v>265</v>
      </c>
      <c r="S102" s="237" t="s">
        <v>143</v>
      </c>
      <c r="T102" s="238" t="s">
        <v>143</v>
      </c>
      <c r="U102" s="221">
        <v>0</v>
      </c>
      <c r="V102" s="221">
        <f>ROUND(E102*U102,2)</f>
        <v>0</v>
      </c>
      <c r="W102" s="221"/>
      <c r="X102" s="221" t="s">
        <v>266</v>
      </c>
      <c r="Y102" s="211"/>
      <c r="Z102" s="211"/>
      <c r="AA102" s="211"/>
      <c r="AB102" s="211"/>
      <c r="AC102" s="211"/>
      <c r="AD102" s="211"/>
      <c r="AE102" s="211"/>
      <c r="AF102" s="211"/>
      <c r="AG102" s="211" t="s">
        <v>267</v>
      </c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>
      <c r="A103" s="218"/>
      <c r="B103" s="219"/>
      <c r="C103" s="254" t="s">
        <v>260</v>
      </c>
      <c r="D103" s="223"/>
      <c r="E103" s="224">
        <v>6</v>
      </c>
      <c r="F103" s="221"/>
      <c r="G103" s="221"/>
      <c r="H103" s="221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149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0" outlineLevel="1">
      <c r="A104" s="232">
        <v>23</v>
      </c>
      <c r="B104" s="233" t="s">
        <v>268</v>
      </c>
      <c r="C104" s="252" t="s">
        <v>269</v>
      </c>
      <c r="D104" s="234" t="s">
        <v>157</v>
      </c>
      <c r="E104" s="235">
        <v>2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21</v>
      </c>
      <c r="M104" s="237">
        <f>G104*(1+L104/100)</f>
        <v>0</v>
      </c>
      <c r="N104" s="237">
        <v>1.84E-2</v>
      </c>
      <c r="O104" s="237">
        <f>ROUND(E104*N104,2)</f>
        <v>0.04</v>
      </c>
      <c r="P104" s="237">
        <v>0</v>
      </c>
      <c r="Q104" s="237">
        <f>ROUND(E104*P104,2)</f>
        <v>0</v>
      </c>
      <c r="R104" s="237" t="s">
        <v>265</v>
      </c>
      <c r="S104" s="237" t="s">
        <v>143</v>
      </c>
      <c r="T104" s="238" t="s">
        <v>143</v>
      </c>
      <c r="U104" s="221">
        <v>0</v>
      </c>
      <c r="V104" s="221">
        <f>ROUND(E104*U104,2)</f>
        <v>0</v>
      </c>
      <c r="W104" s="221"/>
      <c r="X104" s="221" t="s">
        <v>266</v>
      </c>
      <c r="Y104" s="211"/>
      <c r="Z104" s="211"/>
      <c r="AA104" s="211"/>
      <c r="AB104" s="211"/>
      <c r="AC104" s="211"/>
      <c r="AD104" s="211"/>
      <c r="AE104" s="211"/>
      <c r="AF104" s="211"/>
      <c r="AG104" s="211" t="s">
        <v>267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>
      <c r="A105" s="218"/>
      <c r="B105" s="219"/>
      <c r="C105" s="254" t="s">
        <v>270</v>
      </c>
      <c r="D105" s="223"/>
      <c r="E105" s="224">
        <v>2</v>
      </c>
      <c r="F105" s="221"/>
      <c r="G105" s="221"/>
      <c r="H105" s="221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149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0" outlineLevel="1">
      <c r="A106" s="232">
        <v>24</v>
      </c>
      <c r="B106" s="233" t="s">
        <v>271</v>
      </c>
      <c r="C106" s="252" t="s">
        <v>272</v>
      </c>
      <c r="D106" s="234" t="s">
        <v>157</v>
      </c>
      <c r="E106" s="235">
        <v>2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37">
        <v>0.02</v>
      </c>
      <c r="O106" s="237">
        <f>ROUND(E106*N106,2)</f>
        <v>0.04</v>
      </c>
      <c r="P106" s="237">
        <v>0</v>
      </c>
      <c r="Q106" s="237">
        <f>ROUND(E106*P106,2)</f>
        <v>0</v>
      </c>
      <c r="R106" s="237" t="s">
        <v>265</v>
      </c>
      <c r="S106" s="237" t="s">
        <v>143</v>
      </c>
      <c r="T106" s="238" t="s">
        <v>143</v>
      </c>
      <c r="U106" s="221">
        <v>0</v>
      </c>
      <c r="V106" s="221">
        <f>ROUND(E106*U106,2)</f>
        <v>0</v>
      </c>
      <c r="W106" s="221"/>
      <c r="X106" s="221" t="s">
        <v>266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267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>
      <c r="A107" s="218"/>
      <c r="B107" s="219"/>
      <c r="C107" s="254" t="s">
        <v>270</v>
      </c>
      <c r="D107" s="223"/>
      <c r="E107" s="224">
        <v>2</v>
      </c>
      <c r="F107" s="221"/>
      <c r="G107" s="221"/>
      <c r="H107" s="221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11"/>
      <c r="Z107" s="211"/>
      <c r="AA107" s="211"/>
      <c r="AB107" s="211"/>
      <c r="AC107" s="211"/>
      <c r="AD107" s="211"/>
      <c r="AE107" s="211"/>
      <c r="AF107" s="211"/>
      <c r="AG107" s="211" t="s">
        <v>149</v>
      </c>
      <c r="AH107" s="211">
        <v>0</v>
      </c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13">
      <c r="A108" s="226" t="s">
        <v>137</v>
      </c>
      <c r="B108" s="227" t="s">
        <v>76</v>
      </c>
      <c r="C108" s="251" t="s">
        <v>77</v>
      </c>
      <c r="D108" s="228"/>
      <c r="E108" s="229"/>
      <c r="F108" s="230"/>
      <c r="G108" s="230">
        <f>SUMIF(AG109:AG111,"&lt;&gt;NOR",G109:G111)</f>
        <v>0</v>
      </c>
      <c r="H108" s="230"/>
      <c r="I108" s="230">
        <f>SUM(I109:I111)</f>
        <v>0</v>
      </c>
      <c r="J108" s="230"/>
      <c r="K108" s="230">
        <f>SUM(K109:K111)</f>
        <v>0</v>
      </c>
      <c r="L108" s="230"/>
      <c r="M108" s="230">
        <f>SUM(M109:M111)</f>
        <v>0</v>
      </c>
      <c r="N108" s="230"/>
      <c r="O108" s="230">
        <f>SUM(O109:O111)</f>
        <v>0.02</v>
      </c>
      <c r="P108" s="230"/>
      <c r="Q108" s="230">
        <f>SUM(Q109:Q111)</f>
        <v>0</v>
      </c>
      <c r="R108" s="230"/>
      <c r="S108" s="230"/>
      <c r="T108" s="231"/>
      <c r="U108" s="225"/>
      <c r="V108" s="225">
        <f>SUM(V109:V111)</f>
        <v>2.72</v>
      </c>
      <c r="W108" s="225"/>
      <c r="X108" s="225"/>
      <c r="AG108" t="s">
        <v>138</v>
      </c>
    </row>
    <row r="109" spans="1:60" outlineLevel="1">
      <c r="A109" s="232">
        <v>25</v>
      </c>
      <c r="B109" s="233" t="s">
        <v>275</v>
      </c>
      <c r="C109" s="252" t="s">
        <v>596</v>
      </c>
      <c r="D109" s="234" t="s">
        <v>164</v>
      </c>
      <c r="E109" s="235">
        <v>12.96</v>
      </c>
      <c r="F109" s="236"/>
      <c r="G109" s="237">
        <f>ROUND(E109*F109,2)</f>
        <v>0</v>
      </c>
      <c r="H109" s="236"/>
      <c r="I109" s="237">
        <f>ROUND(E109*H109,2)</f>
        <v>0</v>
      </c>
      <c r="J109" s="236"/>
      <c r="K109" s="237">
        <f>ROUND(E109*J109,2)</f>
        <v>0</v>
      </c>
      <c r="L109" s="237">
        <v>21</v>
      </c>
      <c r="M109" s="237">
        <f>G109*(1+L109/100)</f>
        <v>0</v>
      </c>
      <c r="N109" s="237">
        <v>1.58E-3</v>
      </c>
      <c r="O109" s="237">
        <f>ROUND(E109*N109,2)</f>
        <v>0.02</v>
      </c>
      <c r="P109" s="237">
        <v>0</v>
      </c>
      <c r="Q109" s="237">
        <f>ROUND(E109*P109,2)</f>
        <v>0</v>
      </c>
      <c r="R109" s="237" t="s">
        <v>597</v>
      </c>
      <c r="S109" s="237" t="s">
        <v>143</v>
      </c>
      <c r="T109" s="238" t="s">
        <v>143</v>
      </c>
      <c r="U109" s="221">
        <v>0.21</v>
      </c>
      <c r="V109" s="221">
        <f>ROUND(E109*U109,2)</f>
        <v>2.72</v>
      </c>
      <c r="W109" s="221"/>
      <c r="X109" s="221" t="s">
        <v>144</v>
      </c>
      <c r="Y109" s="211"/>
      <c r="Z109" s="211"/>
      <c r="AA109" s="211"/>
      <c r="AB109" s="211"/>
      <c r="AC109" s="211"/>
      <c r="AD109" s="211"/>
      <c r="AE109" s="211"/>
      <c r="AF109" s="211"/>
      <c r="AG109" s="211" t="s">
        <v>180</v>
      </c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>
      <c r="A110" s="218"/>
      <c r="B110" s="219"/>
      <c r="C110" s="254" t="s">
        <v>277</v>
      </c>
      <c r="D110" s="223"/>
      <c r="E110" s="224">
        <v>6.86</v>
      </c>
      <c r="F110" s="221"/>
      <c r="G110" s="221"/>
      <c r="H110" s="221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11"/>
      <c r="Z110" s="211"/>
      <c r="AA110" s="211"/>
      <c r="AB110" s="211"/>
      <c r="AC110" s="211"/>
      <c r="AD110" s="211"/>
      <c r="AE110" s="211"/>
      <c r="AF110" s="211"/>
      <c r="AG110" s="211" t="s">
        <v>149</v>
      </c>
      <c r="AH110" s="211">
        <v>0</v>
      </c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>
      <c r="A111" s="218"/>
      <c r="B111" s="219"/>
      <c r="C111" s="254" t="s">
        <v>278</v>
      </c>
      <c r="D111" s="223"/>
      <c r="E111" s="224">
        <v>6.1</v>
      </c>
      <c r="F111" s="221"/>
      <c r="G111" s="221"/>
      <c r="H111" s="221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149</v>
      </c>
      <c r="AH111" s="211">
        <v>0</v>
      </c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ht="13">
      <c r="A112" s="226" t="s">
        <v>137</v>
      </c>
      <c r="B112" s="227" t="s">
        <v>78</v>
      </c>
      <c r="C112" s="251" t="s">
        <v>79</v>
      </c>
      <c r="D112" s="228"/>
      <c r="E112" s="229"/>
      <c r="F112" s="230"/>
      <c r="G112" s="230">
        <f>SUMIF(AG113:AG115,"&lt;&gt;NOR",G113:G115)</f>
        <v>0</v>
      </c>
      <c r="H112" s="230"/>
      <c r="I112" s="230">
        <f>SUM(I113:I115)</f>
        <v>0</v>
      </c>
      <c r="J112" s="230"/>
      <c r="K112" s="230">
        <f>SUM(K113:K115)</f>
        <v>0</v>
      </c>
      <c r="L112" s="230"/>
      <c r="M112" s="230">
        <f>SUM(M113:M115)</f>
        <v>0</v>
      </c>
      <c r="N112" s="230"/>
      <c r="O112" s="230">
        <f>SUM(O113:O115)</f>
        <v>0</v>
      </c>
      <c r="P112" s="230"/>
      <c r="Q112" s="230">
        <f>SUM(Q113:Q115)</f>
        <v>0</v>
      </c>
      <c r="R112" s="230"/>
      <c r="S112" s="230"/>
      <c r="T112" s="231"/>
      <c r="U112" s="225"/>
      <c r="V112" s="225">
        <f>SUM(V113:V115)</f>
        <v>11.45</v>
      </c>
      <c r="W112" s="225"/>
      <c r="X112" s="225"/>
      <c r="AG112" t="s">
        <v>138</v>
      </c>
    </row>
    <row r="113" spans="1:60" outlineLevel="1">
      <c r="A113" s="232">
        <v>26</v>
      </c>
      <c r="B113" s="233" t="s">
        <v>279</v>
      </c>
      <c r="C113" s="252" t="s">
        <v>280</v>
      </c>
      <c r="D113" s="234" t="s">
        <v>164</v>
      </c>
      <c r="E113" s="235">
        <v>36.935499999999998</v>
      </c>
      <c r="F113" s="236"/>
      <c r="G113" s="237">
        <f>ROUND(E113*F113,2)</f>
        <v>0</v>
      </c>
      <c r="H113" s="236"/>
      <c r="I113" s="237">
        <f>ROUND(E113*H113,2)</f>
        <v>0</v>
      </c>
      <c r="J113" s="236"/>
      <c r="K113" s="237">
        <f>ROUND(E113*J113,2)</f>
        <v>0</v>
      </c>
      <c r="L113" s="237">
        <v>21</v>
      </c>
      <c r="M113" s="237">
        <f>G113*(1+L113/100)</f>
        <v>0</v>
      </c>
      <c r="N113" s="237">
        <v>4.0000000000000003E-5</v>
      </c>
      <c r="O113" s="237">
        <f>ROUND(E113*N113,2)</f>
        <v>0</v>
      </c>
      <c r="P113" s="237">
        <v>0</v>
      </c>
      <c r="Q113" s="237">
        <f>ROUND(E113*P113,2)</f>
        <v>0</v>
      </c>
      <c r="R113" s="237"/>
      <c r="S113" s="237" t="s">
        <v>281</v>
      </c>
      <c r="T113" s="238" t="s">
        <v>282</v>
      </c>
      <c r="U113" s="221">
        <v>0.31</v>
      </c>
      <c r="V113" s="221">
        <f>ROUND(E113*U113,2)</f>
        <v>11.45</v>
      </c>
      <c r="W113" s="221"/>
      <c r="X113" s="221" t="s">
        <v>144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145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ht="30.5" outlineLevel="1">
      <c r="A114" s="218"/>
      <c r="B114" s="219"/>
      <c r="C114" s="255" t="s">
        <v>283</v>
      </c>
      <c r="D114" s="240"/>
      <c r="E114" s="240"/>
      <c r="F114" s="240"/>
      <c r="G114" s="240"/>
      <c r="H114" s="221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160</v>
      </c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41" t="str">
        <f>C114</f>
        <v>Položka je určena pro vyčištění budov bytové nebo občanské výstavby - zametení a umytí podlah, dlažeb, obkladů, schodů v místnostech, chodbách a schodištích, vyčištění a umytí oken, dveří s rámy, zárubněmi, umytí a vyčistění jiných zasklených a natíraných ploch a zařizovacích předmětů před předáním do užívání.</v>
      </c>
      <c r="BB114" s="211"/>
      <c r="BC114" s="211"/>
      <c r="BD114" s="211"/>
      <c r="BE114" s="211"/>
      <c r="BF114" s="211"/>
      <c r="BG114" s="211"/>
      <c r="BH114" s="211"/>
    </row>
    <row r="115" spans="1:60" outlineLevel="1">
      <c r="A115" s="218"/>
      <c r="B115" s="219"/>
      <c r="C115" s="254" t="s">
        <v>284</v>
      </c>
      <c r="D115" s="223"/>
      <c r="E115" s="224">
        <v>36.935499999999998</v>
      </c>
      <c r="F115" s="221"/>
      <c r="G115" s="221"/>
      <c r="H115" s="221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149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ht="13">
      <c r="A116" s="226" t="s">
        <v>137</v>
      </c>
      <c r="B116" s="227" t="s">
        <v>80</v>
      </c>
      <c r="C116" s="251" t="s">
        <v>81</v>
      </c>
      <c r="D116" s="228"/>
      <c r="E116" s="229"/>
      <c r="F116" s="230"/>
      <c r="G116" s="230">
        <f>SUMIF(AG117:AG166,"&lt;&gt;NOR",G117:G166)</f>
        <v>0</v>
      </c>
      <c r="H116" s="230"/>
      <c r="I116" s="230">
        <f>SUM(I117:I166)</f>
        <v>0</v>
      </c>
      <c r="J116" s="230"/>
      <c r="K116" s="230">
        <f>SUM(K117:K166)</f>
        <v>0</v>
      </c>
      <c r="L116" s="230"/>
      <c r="M116" s="230">
        <f>SUM(M117:M166)</f>
        <v>0</v>
      </c>
      <c r="N116" s="230"/>
      <c r="O116" s="230">
        <f>SUM(O117:O166)</f>
        <v>0.04</v>
      </c>
      <c r="P116" s="230"/>
      <c r="Q116" s="230">
        <f>SUM(Q117:Q166)</f>
        <v>22.95</v>
      </c>
      <c r="R116" s="230"/>
      <c r="S116" s="230"/>
      <c r="T116" s="231"/>
      <c r="U116" s="225"/>
      <c r="V116" s="225">
        <f>SUM(V117:V166)</f>
        <v>110.75</v>
      </c>
      <c r="W116" s="225"/>
      <c r="X116" s="225"/>
      <c r="AG116" t="s">
        <v>138</v>
      </c>
    </row>
    <row r="117" spans="1:60" outlineLevel="1">
      <c r="A117" s="232">
        <v>27</v>
      </c>
      <c r="B117" s="233" t="s">
        <v>285</v>
      </c>
      <c r="C117" s="252" t="s">
        <v>286</v>
      </c>
      <c r="D117" s="234" t="s">
        <v>164</v>
      </c>
      <c r="E117" s="235">
        <v>26.965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21</v>
      </c>
      <c r="M117" s="237">
        <f>G117*(1+L117/100)</f>
        <v>0</v>
      </c>
      <c r="N117" s="237">
        <v>6.7000000000000002E-4</v>
      </c>
      <c r="O117" s="237">
        <f>ROUND(E117*N117,2)</f>
        <v>0.02</v>
      </c>
      <c r="P117" s="237">
        <v>0.13400000000000001</v>
      </c>
      <c r="Q117" s="237">
        <f>ROUND(E117*P117,2)</f>
        <v>3.61</v>
      </c>
      <c r="R117" s="237" t="s">
        <v>287</v>
      </c>
      <c r="S117" s="237" t="s">
        <v>143</v>
      </c>
      <c r="T117" s="238" t="s">
        <v>143</v>
      </c>
      <c r="U117" s="221">
        <v>0.21</v>
      </c>
      <c r="V117" s="221">
        <f>ROUND(E117*U117,2)</f>
        <v>5.66</v>
      </c>
      <c r="W117" s="221"/>
      <c r="X117" s="221" t="s">
        <v>144</v>
      </c>
      <c r="Y117" s="211"/>
      <c r="Z117" s="211"/>
      <c r="AA117" s="211"/>
      <c r="AB117" s="211"/>
      <c r="AC117" s="211"/>
      <c r="AD117" s="211"/>
      <c r="AE117" s="211"/>
      <c r="AF117" s="211"/>
      <c r="AG117" s="211" t="s">
        <v>180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ht="20.5" outlineLevel="1">
      <c r="A118" s="218"/>
      <c r="B118" s="219"/>
      <c r="C118" s="253" t="s">
        <v>288</v>
      </c>
      <c r="D118" s="239"/>
      <c r="E118" s="239"/>
      <c r="F118" s="239"/>
      <c r="G118" s="239"/>
      <c r="H118" s="221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147</v>
      </c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41" t="str">
        <f>C118</f>
        <v>nebo vybourání otvorů průřezové plochy přes 4 m2 v příčkách, včetně pomocného lešení o výšce podlahy do 1900 mm a pro zatížení do 1,5 kPa  (150 kg/m2),</v>
      </c>
      <c r="BB118" s="211"/>
      <c r="BC118" s="211"/>
      <c r="BD118" s="211"/>
      <c r="BE118" s="211"/>
      <c r="BF118" s="211"/>
      <c r="BG118" s="211"/>
      <c r="BH118" s="211"/>
    </row>
    <row r="119" spans="1:60" outlineLevel="1">
      <c r="A119" s="218"/>
      <c r="B119" s="219"/>
      <c r="C119" s="254" t="s">
        <v>562</v>
      </c>
      <c r="D119" s="223"/>
      <c r="E119" s="224">
        <v>34.164999999999999</v>
      </c>
      <c r="F119" s="221"/>
      <c r="G119" s="221"/>
      <c r="H119" s="221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149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>
      <c r="A120" s="218"/>
      <c r="B120" s="219"/>
      <c r="C120" s="254" t="s">
        <v>290</v>
      </c>
      <c r="D120" s="223"/>
      <c r="E120" s="224">
        <v>-7.2</v>
      </c>
      <c r="F120" s="221"/>
      <c r="G120" s="221"/>
      <c r="H120" s="221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149</v>
      </c>
      <c r="AH120" s="211">
        <v>0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>
      <c r="A121" s="232">
        <v>28</v>
      </c>
      <c r="B121" s="233" t="s">
        <v>291</v>
      </c>
      <c r="C121" s="252" t="s">
        <v>292</v>
      </c>
      <c r="D121" s="234" t="s">
        <v>164</v>
      </c>
      <c r="E121" s="235">
        <v>3.415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37">
        <v>6.7000000000000002E-4</v>
      </c>
      <c r="O121" s="237">
        <f>ROUND(E121*N121,2)</f>
        <v>0</v>
      </c>
      <c r="P121" s="237">
        <v>5.5E-2</v>
      </c>
      <c r="Q121" s="237">
        <f>ROUND(E121*P121,2)</f>
        <v>0.19</v>
      </c>
      <c r="R121" s="237" t="s">
        <v>287</v>
      </c>
      <c r="S121" s="237" t="s">
        <v>143</v>
      </c>
      <c r="T121" s="238" t="s">
        <v>143</v>
      </c>
      <c r="U121" s="221">
        <v>0.38</v>
      </c>
      <c r="V121" s="221">
        <f>ROUND(E121*U121,2)</f>
        <v>1.3</v>
      </c>
      <c r="W121" s="221"/>
      <c r="X121" s="221" t="s">
        <v>144</v>
      </c>
      <c r="Y121" s="211"/>
      <c r="Z121" s="211"/>
      <c r="AA121" s="211"/>
      <c r="AB121" s="211"/>
      <c r="AC121" s="211"/>
      <c r="AD121" s="211"/>
      <c r="AE121" s="211"/>
      <c r="AF121" s="211"/>
      <c r="AG121" s="211" t="s">
        <v>145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>
      <c r="A122" s="218"/>
      <c r="B122" s="219"/>
      <c r="C122" s="253" t="s">
        <v>293</v>
      </c>
      <c r="D122" s="239"/>
      <c r="E122" s="239"/>
      <c r="F122" s="239"/>
      <c r="G122" s="239"/>
      <c r="H122" s="221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147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41" t="str">
        <f>C122</f>
        <v>nebo vybourání otvorů jakýchkoliv rozměrů, včetně pomocného lešení o výšce podlahy do 1900 mm a pro zatížení do 1,5 kPa  (150 kg/m2),</v>
      </c>
      <c r="BB122" s="211"/>
      <c r="BC122" s="211"/>
      <c r="BD122" s="211"/>
      <c r="BE122" s="211"/>
      <c r="BF122" s="211"/>
      <c r="BG122" s="211"/>
      <c r="BH122" s="211"/>
    </row>
    <row r="123" spans="1:60" outlineLevel="1">
      <c r="A123" s="218"/>
      <c r="B123" s="219"/>
      <c r="C123" s="254" t="s">
        <v>294</v>
      </c>
      <c r="D123" s="223"/>
      <c r="E123" s="224">
        <v>3.415</v>
      </c>
      <c r="F123" s="221"/>
      <c r="G123" s="221"/>
      <c r="H123" s="221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149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0" outlineLevel="1">
      <c r="A124" s="232">
        <v>29</v>
      </c>
      <c r="B124" s="233" t="s">
        <v>295</v>
      </c>
      <c r="C124" s="252" t="s">
        <v>296</v>
      </c>
      <c r="D124" s="234" t="s">
        <v>164</v>
      </c>
      <c r="E124" s="235">
        <v>3.9649999999999999</v>
      </c>
      <c r="F124" s="236"/>
      <c r="G124" s="237">
        <f>ROUND(E124*F124,2)</f>
        <v>0</v>
      </c>
      <c r="H124" s="236"/>
      <c r="I124" s="237">
        <f>ROUND(E124*H124,2)</f>
        <v>0</v>
      </c>
      <c r="J124" s="236"/>
      <c r="K124" s="237">
        <f>ROUND(E124*J124,2)</f>
        <v>0</v>
      </c>
      <c r="L124" s="237">
        <v>21</v>
      </c>
      <c r="M124" s="237">
        <f>G124*(1+L124/100)</f>
        <v>0</v>
      </c>
      <c r="N124" s="237">
        <v>3.3E-4</v>
      </c>
      <c r="O124" s="237">
        <f>ROUND(E124*N124,2)</f>
        <v>0</v>
      </c>
      <c r="P124" s="237">
        <v>1.183E-2</v>
      </c>
      <c r="Q124" s="237">
        <f>ROUND(E124*P124,2)</f>
        <v>0.05</v>
      </c>
      <c r="R124" s="237" t="s">
        <v>287</v>
      </c>
      <c r="S124" s="237" t="s">
        <v>143</v>
      </c>
      <c r="T124" s="238" t="s">
        <v>143</v>
      </c>
      <c r="U124" s="221">
        <v>0.35</v>
      </c>
      <c r="V124" s="221">
        <f>ROUND(E124*U124,2)</f>
        <v>1.39</v>
      </c>
      <c r="W124" s="221"/>
      <c r="X124" s="221" t="s">
        <v>144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145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>
      <c r="A125" s="218"/>
      <c r="B125" s="219"/>
      <c r="C125" s="254" t="s">
        <v>297</v>
      </c>
      <c r="D125" s="223"/>
      <c r="E125" s="224">
        <v>3.9649999999999999</v>
      </c>
      <c r="F125" s="221"/>
      <c r="G125" s="221"/>
      <c r="H125" s="221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149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0" outlineLevel="1">
      <c r="A126" s="232">
        <v>30</v>
      </c>
      <c r="B126" s="233" t="s">
        <v>312</v>
      </c>
      <c r="C126" s="252" t="s">
        <v>598</v>
      </c>
      <c r="D126" s="234" t="s">
        <v>141</v>
      </c>
      <c r="E126" s="235">
        <v>2.8117999999999999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37">
        <v>0</v>
      </c>
      <c r="O126" s="237">
        <f>ROUND(E126*N126,2)</f>
        <v>0</v>
      </c>
      <c r="P126" s="237">
        <v>2.2000000000000002</v>
      </c>
      <c r="Q126" s="237">
        <f>ROUND(E126*P126,2)</f>
        <v>6.19</v>
      </c>
      <c r="R126" s="237" t="s">
        <v>287</v>
      </c>
      <c r="S126" s="237" t="s">
        <v>143</v>
      </c>
      <c r="T126" s="238" t="s">
        <v>143</v>
      </c>
      <c r="U126" s="221">
        <v>10.88</v>
      </c>
      <c r="V126" s="221">
        <f>ROUND(E126*U126,2)</f>
        <v>30.59</v>
      </c>
      <c r="W126" s="221"/>
      <c r="X126" s="221" t="s">
        <v>144</v>
      </c>
      <c r="Y126" s="211"/>
      <c r="Z126" s="211"/>
      <c r="AA126" s="211"/>
      <c r="AB126" s="211"/>
      <c r="AC126" s="211"/>
      <c r="AD126" s="211"/>
      <c r="AE126" s="211"/>
      <c r="AF126" s="211"/>
      <c r="AG126" s="211" t="s">
        <v>180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outlineLevel="1">
      <c r="A127" s="218"/>
      <c r="B127" s="219"/>
      <c r="C127" s="254" t="s">
        <v>558</v>
      </c>
      <c r="D127" s="223"/>
      <c r="E127" s="224">
        <v>2.7284999999999999</v>
      </c>
      <c r="F127" s="221"/>
      <c r="G127" s="221"/>
      <c r="H127" s="221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149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>
      <c r="A128" s="218"/>
      <c r="B128" s="219"/>
      <c r="C128" s="254" t="s">
        <v>559</v>
      </c>
      <c r="D128" s="223"/>
      <c r="E128" s="224">
        <v>8.3299999999999999E-2</v>
      </c>
      <c r="F128" s="221"/>
      <c r="G128" s="221"/>
      <c r="H128" s="221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149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>
      <c r="A129" s="232">
        <v>31</v>
      </c>
      <c r="B129" s="233" t="s">
        <v>315</v>
      </c>
      <c r="C129" s="252" t="s">
        <v>599</v>
      </c>
      <c r="D129" s="234" t="s">
        <v>164</v>
      </c>
      <c r="E129" s="235">
        <v>32.1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21</v>
      </c>
      <c r="M129" s="237">
        <f>G129*(1+L129/100)</f>
        <v>0</v>
      </c>
      <c r="N129" s="237">
        <v>0</v>
      </c>
      <c r="O129" s="237">
        <f>ROUND(E129*N129,2)</f>
        <v>0</v>
      </c>
      <c r="P129" s="237">
        <v>0.02</v>
      </c>
      <c r="Q129" s="237">
        <f>ROUND(E129*P129,2)</f>
        <v>0.64</v>
      </c>
      <c r="R129" s="237" t="s">
        <v>287</v>
      </c>
      <c r="S129" s="237" t="s">
        <v>143</v>
      </c>
      <c r="T129" s="238" t="s">
        <v>143</v>
      </c>
      <c r="U129" s="221">
        <v>0.15</v>
      </c>
      <c r="V129" s="221">
        <f>ROUND(E129*U129,2)</f>
        <v>4.82</v>
      </c>
      <c r="W129" s="221"/>
      <c r="X129" s="221" t="s">
        <v>144</v>
      </c>
      <c r="Y129" s="211"/>
      <c r="Z129" s="211"/>
      <c r="AA129" s="211"/>
      <c r="AB129" s="211"/>
      <c r="AC129" s="211"/>
      <c r="AD129" s="211"/>
      <c r="AE129" s="211"/>
      <c r="AF129" s="211"/>
      <c r="AG129" s="211" t="s">
        <v>180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>
      <c r="A130" s="218"/>
      <c r="B130" s="219"/>
      <c r="C130" s="253" t="s">
        <v>600</v>
      </c>
      <c r="D130" s="239"/>
      <c r="E130" s="239"/>
      <c r="F130" s="239"/>
      <c r="G130" s="239"/>
      <c r="H130" s="221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147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>
      <c r="A131" s="218"/>
      <c r="B131" s="219"/>
      <c r="C131" s="254" t="s">
        <v>563</v>
      </c>
      <c r="D131" s="223"/>
      <c r="E131" s="224">
        <v>32.1</v>
      </c>
      <c r="F131" s="221"/>
      <c r="G131" s="221"/>
      <c r="H131" s="221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149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>
      <c r="A132" s="232">
        <v>32</v>
      </c>
      <c r="B132" s="233" t="s">
        <v>318</v>
      </c>
      <c r="C132" s="252" t="s">
        <v>601</v>
      </c>
      <c r="D132" s="234" t="s">
        <v>157</v>
      </c>
      <c r="E132" s="235">
        <v>10</v>
      </c>
      <c r="F132" s="236"/>
      <c r="G132" s="237">
        <f>ROUND(E132*F132,2)</f>
        <v>0</v>
      </c>
      <c r="H132" s="236"/>
      <c r="I132" s="237">
        <f>ROUND(E132*H132,2)</f>
        <v>0</v>
      </c>
      <c r="J132" s="236"/>
      <c r="K132" s="237">
        <f>ROUND(E132*J132,2)</f>
        <v>0</v>
      </c>
      <c r="L132" s="237">
        <v>21</v>
      </c>
      <c r="M132" s="237">
        <f>G132*(1+L132/100)</f>
        <v>0</v>
      </c>
      <c r="N132" s="237">
        <v>0</v>
      </c>
      <c r="O132" s="237">
        <f>ROUND(E132*N132,2)</f>
        <v>0</v>
      </c>
      <c r="P132" s="237">
        <v>0</v>
      </c>
      <c r="Q132" s="237">
        <f>ROUND(E132*P132,2)</f>
        <v>0</v>
      </c>
      <c r="R132" s="237" t="s">
        <v>287</v>
      </c>
      <c r="S132" s="237" t="s">
        <v>143</v>
      </c>
      <c r="T132" s="238" t="s">
        <v>143</v>
      </c>
      <c r="U132" s="221">
        <v>0.05</v>
      </c>
      <c r="V132" s="221">
        <f>ROUND(E132*U132,2)</f>
        <v>0.5</v>
      </c>
      <c r="W132" s="221"/>
      <c r="X132" s="221" t="s">
        <v>144</v>
      </c>
      <c r="Y132" s="211"/>
      <c r="Z132" s="211"/>
      <c r="AA132" s="211"/>
      <c r="AB132" s="211"/>
      <c r="AC132" s="211"/>
      <c r="AD132" s="211"/>
      <c r="AE132" s="211"/>
      <c r="AF132" s="211"/>
      <c r="AG132" s="211" t="s">
        <v>180</v>
      </c>
      <c r="AH132" s="211"/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>
      <c r="A133" s="218"/>
      <c r="B133" s="219"/>
      <c r="C133" s="253" t="s">
        <v>602</v>
      </c>
      <c r="D133" s="239"/>
      <c r="E133" s="239"/>
      <c r="F133" s="239"/>
      <c r="G133" s="239"/>
      <c r="H133" s="221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147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>
      <c r="A134" s="218"/>
      <c r="B134" s="219"/>
      <c r="C134" s="254" t="s">
        <v>320</v>
      </c>
      <c r="D134" s="223"/>
      <c r="E134" s="224">
        <v>7</v>
      </c>
      <c r="F134" s="221"/>
      <c r="G134" s="221"/>
      <c r="H134" s="221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149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>
      <c r="A135" s="218"/>
      <c r="B135" s="219"/>
      <c r="C135" s="254" t="s">
        <v>321</v>
      </c>
      <c r="D135" s="223"/>
      <c r="E135" s="224">
        <v>3</v>
      </c>
      <c r="F135" s="221"/>
      <c r="G135" s="221"/>
      <c r="H135" s="221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149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ht="20" outlineLevel="1">
      <c r="A136" s="232">
        <v>33</v>
      </c>
      <c r="B136" s="233" t="s">
        <v>322</v>
      </c>
      <c r="C136" s="252" t="s">
        <v>603</v>
      </c>
      <c r="D136" s="234" t="s">
        <v>164</v>
      </c>
      <c r="E136" s="235">
        <v>13.2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37">
        <v>1.17E-3</v>
      </c>
      <c r="O136" s="237">
        <f>ROUND(E136*N136,2)</f>
        <v>0.02</v>
      </c>
      <c r="P136" s="237">
        <v>7.5999999999999998E-2</v>
      </c>
      <c r="Q136" s="237">
        <f>ROUND(E136*P136,2)</f>
        <v>1</v>
      </c>
      <c r="R136" s="237" t="s">
        <v>287</v>
      </c>
      <c r="S136" s="237" t="s">
        <v>143</v>
      </c>
      <c r="T136" s="238" t="s">
        <v>143</v>
      </c>
      <c r="U136" s="221">
        <v>0.94</v>
      </c>
      <c r="V136" s="221">
        <f>ROUND(E136*U136,2)</f>
        <v>12.41</v>
      </c>
      <c r="W136" s="221"/>
      <c r="X136" s="221" t="s">
        <v>144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180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>
      <c r="A137" s="218"/>
      <c r="B137" s="219"/>
      <c r="C137" s="254" t="s">
        <v>324</v>
      </c>
      <c r="D137" s="223"/>
      <c r="E137" s="224">
        <v>8.4</v>
      </c>
      <c r="F137" s="221"/>
      <c r="G137" s="221"/>
      <c r="H137" s="221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149</v>
      </c>
      <c r="AH137" s="211">
        <v>0</v>
      </c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>
      <c r="A138" s="218"/>
      <c r="B138" s="219"/>
      <c r="C138" s="254" t="s">
        <v>325</v>
      </c>
      <c r="D138" s="223"/>
      <c r="E138" s="224">
        <v>4.8</v>
      </c>
      <c r="F138" s="221"/>
      <c r="G138" s="221"/>
      <c r="H138" s="221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149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ht="20" outlineLevel="1">
      <c r="A139" s="232">
        <v>34</v>
      </c>
      <c r="B139" s="233" t="s">
        <v>331</v>
      </c>
      <c r="C139" s="252" t="s">
        <v>604</v>
      </c>
      <c r="D139" s="234" t="s">
        <v>164</v>
      </c>
      <c r="E139" s="235">
        <v>65.731999999999999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21</v>
      </c>
      <c r="M139" s="237">
        <f>G139*(1+L139/100)</f>
        <v>0</v>
      </c>
      <c r="N139" s="237">
        <v>0</v>
      </c>
      <c r="O139" s="237">
        <f>ROUND(E139*N139,2)</f>
        <v>0</v>
      </c>
      <c r="P139" s="237">
        <v>4.5999999999999999E-2</v>
      </c>
      <c r="Q139" s="237">
        <f>ROUND(E139*P139,2)</f>
        <v>3.02</v>
      </c>
      <c r="R139" s="237" t="s">
        <v>287</v>
      </c>
      <c r="S139" s="237" t="s">
        <v>143</v>
      </c>
      <c r="T139" s="238" t="s">
        <v>143</v>
      </c>
      <c r="U139" s="221">
        <v>0.26</v>
      </c>
      <c r="V139" s="221">
        <f>ROUND(E139*U139,2)</f>
        <v>17.09</v>
      </c>
      <c r="W139" s="221"/>
      <c r="X139" s="221" t="s">
        <v>144</v>
      </c>
      <c r="Y139" s="211"/>
      <c r="Z139" s="211"/>
      <c r="AA139" s="211"/>
      <c r="AB139" s="211"/>
      <c r="AC139" s="211"/>
      <c r="AD139" s="211"/>
      <c r="AE139" s="211"/>
      <c r="AF139" s="211"/>
      <c r="AG139" s="211" t="s">
        <v>180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>
      <c r="A140" s="218"/>
      <c r="B140" s="219"/>
      <c r="C140" s="254" t="s">
        <v>333</v>
      </c>
      <c r="D140" s="223"/>
      <c r="E140" s="224"/>
      <c r="F140" s="221"/>
      <c r="G140" s="221"/>
      <c r="H140" s="221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149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>
      <c r="A141" s="218"/>
      <c r="B141" s="219"/>
      <c r="C141" s="254" t="s">
        <v>564</v>
      </c>
      <c r="D141" s="223"/>
      <c r="E141" s="224">
        <v>14.3775</v>
      </c>
      <c r="F141" s="221"/>
      <c r="G141" s="221"/>
      <c r="H141" s="221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149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>
      <c r="A142" s="218"/>
      <c r="B142" s="219"/>
      <c r="C142" s="254" t="s">
        <v>335</v>
      </c>
      <c r="D142" s="223"/>
      <c r="E142" s="224">
        <v>13.0075</v>
      </c>
      <c r="F142" s="221"/>
      <c r="G142" s="221"/>
      <c r="H142" s="221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149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>
      <c r="A143" s="218"/>
      <c r="B143" s="219"/>
      <c r="C143" s="254" t="s">
        <v>336</v>
      </c>
      <c r="D143" s="223"/>
      <c r="E143" s="224">
        <v>5.62</v>
      </c>
      <c r="F143" s="221"/>
      <c r="G143" s="221"/>
      <c r="H143" s="221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149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>
      <c r="A144" s="218"/>
      <c r="B144" s="219"/>
      <c r="C144" s="254" t="s">
        <v>337</v>
      </c>
      <c r="D144" s="223"/>
      <c r="E144" s="224">
        <v>9.6370000000000005</v>
      </c>
      <c r="F144" s="221"/>
      <c r="G144" s="221"/>
      <c r="H144" s="221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149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outlineLevel="1">
      <c r="A145" s="218"/>
      <c r="B145" s="219"/>
      <c r="C145" s="254" t="s">
        <v>338</v>
      </c>
      <c r="D145" s="223"/>
      <c r="E145" s="224">
        <v>12.074999999999999</v>
      </c>
      <c r="F145" s="221"/>
      <c r="G145" s="221"/>
      <c r="H145" s="221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149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>
      <c r="A146" s="218"/>
      <c r="B146" s="219"/>
      <c r="C146" s="254" t="s">
        <v>339</v>
      </c>
      <c r="D146" s="223"/>
      <c r="E146" s="224">
        <v>4.0262500000000001</v>
      </c>
      <c r="F146" s="221"/>
      <c r="G146" s="221"/>
      <c r="H146" s="221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149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>
      <c r="A147" s="218"/>
      <c r="B147" s="219"/>
      <c r="C147" s="254" t="s">
        <v>340</v>
      </c>
      <c r="D147" s="223"/>
      <c r="E147" s="224">
        <v>1.48125</v>
      </c>
      <c r="F147" s="221"/>
      <c r="G147" s="221"/>
      <c r="H147" s="221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149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>
      <c r="A148" s="218"/>
      <c r="B148" s="219"/>
      <c r="C148" s="254" t="s">
        <v>341</v>
      </c>
      <c r="D148" s="223"/>
      <c r="E148" s="224">
        <v>1.48125</v>
      </c>
      <c r="F148" s="221"/>
      <c r="G148" s="221"/>
      <c r="H148" s="221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149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>
      <c r="A149" s="218"/>
      <c r="B149" s="219"/>
      <c r="C149" s="254" t="s">
        <v>342</v>
      </c>
      <c r="D149" s="223"/>
      <c r="E149" s="224">
        <v>4.0262500000000001</v>
      </c>
      <c r="F149" s="221"/>
      <c r="G149" s="221"/>
      <c r="H149" s="221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149</v>
      </c>
      <c r="AH149" s="211">
        <v>0</v>
      </c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>
      <c r="A150" s="232">
        <v>35</v>
      </c>
      <c r="B150" s="233" t="s">
        <v>309</v>
      </c>
      <c r="C150" s="252" t="s">
        <v>310</v>
      </c>
      <c r="D150" s="234" t="s">
        <v>164</v>
      </c>
      <c r="E150" s="235">
        <v>33.488</v>
      </c>
      <c r="F150" s="236"/>
      <c r="G150" s="237">
        <f>ROUND(E150*F150,2)</f>
        <v>0</v>
      </c>
      <c r="H150" s="236"/>
      <c r="I150" s="237">
        <f>ROUND(E150*H150,2)</f>
        <v>0</v>
      </c>
      <c r="J150" s="236"/>
      <c r="K150" s="237">
        <f>ROUND(E150*J150,2)</f>
        <v>0</v>
      </c>
      <c r="L150" s="237">
        <v>21</v>
      </c>
      <c r="M150" s="237">
        <f>G150*(1+L150/100)</f>
        <v>0</v>
      </c>
      <c r="N150" s="237">
        <v>0</v>
      </c>
      <c r="O150" s="237">
        <f>ROUND(E150*N150,2)</f>
        <v>0</v>
      </c>
      <c r="P150" s="237">
        <v>2.546E-2</v>
      </c>
      <c r="Q150" s="237">
        <f>ROUND(E150*P150,2)</f>
        <v>0.85</v>
      </c>
      <c r="R150" s="237" t="s">
        <v>287</v>
      </c>
      <c r="S150" s="237" t="s">
        <v>143</v>
      </c>
      <c r="T150" s="238" t="s">
        <v>143</v>
      </c>
      <c r="U150" s="221">
        <v>0.13</v>
      </c>
      <c r="V150" s="221">
        <f>ROUND(E150*U150,2)</f>
        <v>4.3499999999999996</v>
      </c>
      <c r="W150" s="221"/>
      <c r="X150" s="221" t="s">
        <v>144</v>
      </c>
      <c r="Y150" s="211"/>
      <c r="Z150" s="211"/>
      <c r="AA150" s="211"/>
      <c r="AB150" s="211"/>
      <c r="AC150" s="211"/>
      <c r="AD150" s="211"/>
      <c r="AE150" s="211"/>
      <c r="AF150" s="211"/>
      <c r="AG150" s="211" t="s">
        <v>145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>
      <c r="A151" s="218"/>
      <c r="B151" s="219"/>
      <c r="C151" s="254" t="s">
        <v>553</v>
      </c>
      <c r="D151" s="223"/>
      <c r="E151" s="224">
        <v>6.7</v>
      </c>
      <c r="F151" s="221"/>
      <c r="G151" s="221"/>
      <c r="H151" s="221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149</v>
      </c>
      <c r="AH151" s="211">
        <v>0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>
      <c r="A152" s="218"/>
      <c r="B152" s="219"/>
      <c r="C152" s="254" t="s">
        <v>311</v>
      </c>
      <c r="D152" s="223"/>
      <c r="E152" s="224">
        <v>7.2504999999999997</v>
      </c>
      <c r="F152" s="221"/>
      <c r="G152" s="221"/>
      <c r="H152" s="221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149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>
      <c r="A153" s="218"/>
      <c r="B153" s="219"/>
      <c r="C153" s="254" t="s">
        <v>195</v>
      </c>
      <c r="D153" s="223"/>
      <c r="E153" s="224">
        <v>5.9</v>
      </c>
      <c r="F153" s="221"/>
      <c r="G153" s="221"/>
      <c r="H153" s="221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149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>
      <c r="A154" s="218"/>
      <c r="B154" s="219"/>
      <c r="C154" s="254" t="s">
        <v>196</v>
      </c>
      <c r="D154" s="223"/>
      <c r="E154" s="224">
        <v>13.637499999999999</v>
      </c>
      <c r="F154" s="221"/>
      <c r="G154" s="221"/>
      <c r="H154" s="221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11"/>
      <c r="Z154" s="211"/>
      <c r="AA154" s="211"/>
      <c r="AB154" s="211"/>
      <c r="AC154" s="211"/>
      <c r="AD154" s="211"/>
      <c r="AE154" s="211"/>
      <c r="AF154" s="211"/>
      <c r="AG154" s="211" t="s">
        <v>149</v>
      </c>
      <c r="AH154" s="211">
        <v>0</v>
      </c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ht="20" outlineLevel="1">
      <c r="A155" s="232">
        <v>36</v>
      </c>
      <c r="B155" s="233" t="s">
        <v>344</v>
      </c>
      <c r="C155" s="252" t="s">
        <v>605</v>
      </c>
      <c r="D155" s="234" t="s">
        <v>164</v>
      </c>
      <c r="E155" s="235">
        <v>108.81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21</v>
      </c>
      <c r="M155" s="237">
        <f>G155*(1+L155/100)</f>
        <v>0</v>
      </c>
      <c r="N155" s="237">
        <v>0</v>
      </c>
      <c r="O155" s="237">
        <f>ROUND(E155*N155,2)</f>
        <v>0</v>
      </c>
      <c r="P155" s="237">
        <v>6.8000000000000005E-2</v>
      </c>
      <c r="Q155" s="237">
        <f>ROUND(E155*P155,2)</f>
        <v>7.4</v>
      </c>
      <c r="R155" s="237" t="s">
        <v>287</v>
      </c>
      <c r="S155" s="237" t="s">
        <v>143</v>
      </c>
      <c r="T155" s="238" t="s">
        <v>143</v>
      </c>
      <c r="U155" s="221">
        <v>0.3</v>
      </c>
      <c r="V155" s="221">
        <f>ROUND(E155*U155,2)</f>
        <v>32.64</v>
      </c>
      <c r="W155" s="221"/>
      <c r="X155" s="221" t="s">
        <v>144</v>
      </c>
      <c r="Y155" s="211"/>
      <c r="Z155" s="211"/>
      <c r="AA155" s="211"/>
      <c r="AB155" s="211"/>
      <c r="AC155" s="211"/>
      <c r="AD155" s="211"/>
      <c r="AE155" s="211"/>
      <c r="AF155" s="211"/>
      <c r="AG155" s="211" t="s">
        <v>180</v>
      </c>
      <c r="AH155" s="211"/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>
      <c r="A156" s="218"/>
      <c r="B156" s="219"/>
      <c r="C156" s="253" t="s">
        <v>606</v>
      </c>
      <c r="D156" s="239"/>
      <c r="E156" s="239"/>
      <c r="F156" s="239"/>
      <c r="G156" s="239"/>
      <c r="H156" s="221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147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>
      <c r="A157" s="218"/>
      <c r="B157" s="219"/>
      <c r="C157" s="254" t="s">
        <v>565</v>
      </c>
      <c r="D157" s="223"/>
      <c r="E157" s="224">
        <v>18.341999999999999</v>
      </c>
      <c r="F157" s="221"/>
      <c r="G157" s="221"/>
      <c r="H157" s="221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149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>
      <c r="A158" s="218"/>
      <c r="B158" s="219"/>
      <c r="C158" s="254" t="s">
        <v>566</v>
      </c>
      <c r="D158" s="223"/>
      <c r="E158" s="224">
        <v>11.214</v>
      </c>
      <c r="F158" s="221"/>
      <c r="G158" s="221"/>
      <c r="H158" s="221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149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>
      <c r="A159" s="218"/>
      <c r="B159" s="219"/>
      <c r="C159" s="254" t="s">
        <v>348</v>
      </c>
      <c r="D159" s="223"/>
      <c r="E159" s="224">
        <v>6.66</v>
      </c>
      <c r="F159" s="221"/>
      <c r="G159" s="221"/>
      <c r="H159" s="221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149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>
      <c r="A160" s="218"/>
      <c r="B160" s="219"/>
      <c r="C160" s="254" t="s">
        <v>349</v>
      </c>
      <c r="D160" s="223"/>
      <c r="E160" s="224">
        <v>6.66</v>
      </c>
      <c r="F160" s="221"/>
      <c r="G160" s="221"/>
      <c r="H160" s="221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149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>
      <c r="A161" s="218"/>
      <c r="B161" s="219"/>
      <c r="C161" s="254" t="s">
        <v>350</v>
      </c>
      <c r="D161" s="223"/>
      <c r="E161" s="224">
        <v>15.353999999999999</v>
      </c>
      <c r="F161" s="221"/>
      <c r="G161" s="221"/>
      <c r="H161" s="221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149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>
      <c r="A162" s="218"/>
      <c r="B162" s="219"/>
      <c r="C162" s="254" t="s">
        <v>351</v>
      </c>
      <c r="D162" s="223"/>
      <c r="E162" s="224">
        <v>19.260000000000002</v>
      </c>
      <c r="F162" s="221"/>
      <c r="G162" s="221"/>
      <c r="H162" s="221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149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>
      <c r="A163" s="218"/>
      <c r="B163" s="219"/>
      <c r="C163" s="254" t="s">
        <v>352</v>
      </c>
      <c r="D163" s="223"/>
      <c r="E163" s="224">
        <v>7.83</v>
      </c>
      <c r="F163" s="221"/>
      <c r="G163" s="221"/>
      <c r="H163" s="221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149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>
      <c r="A164" s="218"/>
      <c r="B164" s="219"/>
      <c r="C164" s="254" t="s">
        <v>353</v>
      </c>
      <c r="D164" s="223"/>
      <c r="E164" s="224">
        <v>7.83</v>
      </c>
      <c r="F164" s="221"/>
      <c r="G164" s="221"/>
      <c r="H164" s="221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149</v>
      </c>
      <c r="AH164" s="211">
        <v>0</v>
      </c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>
      <c r="A165" s="218"/>
      <c r="B165" s="219"/>
      <c r="C165" s="254" t="s">
        <v>354</v>
      </c>
      <c r="D165" s="223"/>
      <c r="E165" s="224">
        <v>7.83</v>
      </c>
      <c r="F165" s="221"/>
      <c r="G165" s="221"/>
      <c r="H165" s="221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149</v>
      </c>
      <c r="AH165" s="211">
        <v>0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>
      <c r="A166" s="218"/>
      <c r="B166" s="219"/>
      <c r="C166" s="254" t="s">
        <v>355</v>
      </c>
      <c r="D166" s="223"/>
      <c r="E166" s="224">
        <v>7.83</v>
      </c>
      <c r="F166" s="221"/>
      <c r="G166" s="221"/>
      <c r="H166" s="221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149</v>
      </c>
      <c r="AH166" s="211">
        <v>0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ht="13">
      <c r="A167" s="226" t="s">
        <v>137</v>
      </c>
      <c r="B167" s="227" t="s">
        <v>82</v>
      </c>
      <c r="C167" s="251" t="s">
        <v>83</v>
      </c>
      <c r="D167" s="228"/>
      <c r="E167" s="229"/>
      <c r="F167" s="230"/>
      <c r="G167" s="230">
        <f>SUMIF(AG168:AG169,"&lt;&gt;NOR",G168:G169)</f>
        <v>0</v>
      </c>
      <c r="H167" s="230"/>
      <c r="I167" s="230">
        <f>SUM(I168:I169)</f>
        <v>0</v>
      </c>
      <c r="J167" s="230"/>
      <c r="K167" s="230">
        <f>SUM(K168:K169)</f>
        <v>0</v>
      </c>
      <c r="L167" s="230"/>
      <c r="M167" s="230">
        <f>SUM(M168:M169)</f>
        <v>0</v>
      </c>
      <c r="N167" s="230"/>
      <c r="O167" s="230">
        <f>SUM(O168:O169)</f>
        <v>0</v>
      </c>
      <c r="P167" s="230"/>
      <c r="Q167" s="230">
        <f>SUM(Q168:Q169)</f>
        <v>0</v>
      </c>
      <c r="R167" s="230"/>
      <c r="S167" s="230"/>
      <c r="T167" s="231"/>
      <c r="U167" s="225"/>
      <c r="V167" s="225">
        <f>SUM(V168:V169)</f>
        <v>34.380000000000003</v>
      </c>
      <c r="W167" s="225"/>
      <c r="X167" s="225"/>
      <c r="AG167" t="s">
        <v>138</v>
      </c>
    </row>
    <row r="168" spans="1:60" ht="30" outlineLevel="1">
      <c r="A168" s="232">
        <v>37</v>
      </c>
      <c r="B168" s="233" t="s">
        <v>357</v>
      </c>
      <c r="C168" s="252" t="s">
        <v>607</v>
      </c>
      <c r="D168" s="234" t="s">
        <v>152</v>
      </c>
      <c r="E168" s="235">
        <v>18.191040000000001</v>
      </c>
      <c r="F168" s="236"/>
      <c r="G168" s="237">
        <f>ROUND(E168*F168,2)</f>
        <v>0</v>
      </c>
      <c r="H168" s="236"/>
      <c r="I168" s="237">
        <f>ROUND(E168*H168,2)</f>
        <v>0</v>
      </c>
      <c r="J168" s="236"/>
      <c r="K168" s="237">
        <f>ROUND(E168*J168,2)</f>
        <v>0</v>
      </c>
      <c r="L168" s="237">
        <v>21</v>
      </c>
      <c r="M168" s="237">
        <f>G168*(1+L168/100)</f>
        <v>0</v>
      </c>
      <c r="N168" s="237">
        <v>0</v>
      </c>
      <c r="O168" s="237">
        <f>ROUND(E168*N168,2)</f>
        <v>0</v>
      </c>
      <c r="P168" s="237">
        <v>0</v>
      </c>
      <c r="Q168" s="237">
        <f>ROUND(E168*P168,2)</f>
        <v>0</v>
      </c>
      <c r="R168" s="237" t="s">
        <v>142</v>
      </c>
      <c r="S168" s="237" t="s">
        <v>143</v>
      </c>
      <c r="T168" s="238" t="s">
        <v>143</v>
      </c>
      <c r="U168" s="221">
        <v>1.89</v>
      </c>
      <c r="V168" s="221">
        <f>ROUND(E168*U168,2)</f>
        <v>34.380000000000003</v>
      </c>
      <c r="W168" s="221"/>
      <c r="X168" s="221" t="s">
        <v>359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360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>
      <c r="A169" s="218"/>
      <c r="B169" s="219"/>
      <c r="C169" s="253" t="s">
        <v>608</v>
      </c>
      <c r="D169" s="239"/>
      <c r="E169" s="239"/>
      <c r="F169" s="239"/>
      <c r="G169" s="239"/>
      <c r="H169" s="221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11"/>
      <c r="Z169" s="211"/>
      <c r="AA169" s="211"/>
      <c r="AB169" s="211"/>
      <c r="AC169" s="211"/>
      <c r="AD169" s="211"/>
      <c r="AE169" s="211"/>
      <c r="AF169" s="211"/>
      <c r="AG169" s="211" t="s">
        <v>147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ht="13">
      <c r="A170" s="226" t="s">
        <v>137</v>
      </c>
      <c r="B170" s="227" t="s">
        <v>84</v>
      </c>
      <c r="C170" s="251" t="s">
        <v>85</v>
      </c>
      <c r="D170" s="228"/>
      <c r="E170" s="229"/>
      <c r="F170" s="230"/>
      <c r="G170" s="230">
        <f>SUMIF(AG171:AG188,"&lt;&gt;NOR",G171:G188)</f>
        <v>0</v>
      </c>
      <c r="H170" s="230"/>
      <c r="I170" s="230">
        <f>SUM(I171:I188)</f>
        <v>0</v>
      </c>
      <c r="J170" s="230"/>
      <c r="K170" s="230">
        <f>SUM(K171:K188)</f>
        <v>0</v>
      </c>
      <c r="L170" s="230"/>
      <c r="M170" s="230">
        <f>SUM(M171:M188)</f>
        <v>0</v>
      </c>
      <c r="N170" s="230"/>
      <c r="O170" s="230">
        <f>SUM(O171:O188)</f>
        <v>0.15000000000000002</v>
      </c>
      <c r="P170" s="230"/>
      <c r="Q170" s="230">
        <f>SUM(Q171:Q188)</f>
        <v>0</v>
      </c>
      <c r="R170" s="230"/>
      <c r="S170" s="230"/>
      <c r="T170" s="231"/>
      <c r="U170" s="225"/>
      <c r="V170" s="225">
        <f>SUM(V171:V188)</f>
        <v>21.95</v>
      </c>
      <c r="W170" s="225"/>
      <c r="X170" s="225"/>
      <c r="AG170" t="s">
        <v>138</v>
      </c>
    </row>
    <row r="171" spans="1:60" outlineLevel="1">
      <c r="A171" s="232">
        <v>38</v>
      </c>
      <c r="B171" s="233" t="s">
        <v>361</v>
      </c>
      <c r="C171" s="252" t="s">
        <v>609</v>
      </c>
      <c r="D171" s="234" t="s">
        <v>164</v>
      </c>
      <c r="E171" s="235">
        <v>41.987200000000001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21</v>
      </c>
      <c r="M171" s="237">
        <f>G171*(1+L171/100)</f>
        <v>0</v>
      </c>
      <c r="N171" s="237">
        <v>3.3999999999999998E-3</v>
      </c>
      <c r="O171" s="237">
        <f>ROUND(E171*N171,2)</f>
        <v>0.14000000000000001</v>
      </c>
      <c r="P171" s="237">
        <v>0</v>
      </c>
      <c r="Q171" s="237">
        <f>ROUND(E171*P171,2)</f>
        <v>0</v>
      </c>
      <c r="R171" s="237" t="s">
        <v>610</v>
      </c>
      <c r="S171" s="237" t="s">
        <v>143</v>
      </c>
      <c r="T171" s="238" t="s">
        <v>143</v>
      </c>
      <c r="U171" s="221">
        <v>0.39</v>
      </c>
      <c r="V171" s="221">
        <f>ROUND(E171*U171,2)</f>
        <v>16.38</v>
      </c>
      <c r="W171" s="221"/>
      <c r="X171" s="221" t="s">
        <v>144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363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>
      <c r="A172" s="218"/>
      <c r="B172" s="219"/>
      <c r="C172" s="254" t="s">
        <v>364</v>
      </c>
      <c r="D172" s="223"/>
      <c r="E172" s="224"/>
      <c r="F172" s="221"/>
      <c r="G172" s="221"/>
      <c r="H172" s="221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149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>
      <c r="A173" s="218"/>
      <c r="B173" s="219"/>
      <c r="C173" s="254" t="s">
        <v>567</v>
      </c>
      <c r="D173" s="223"/>
      <c r="E173" s="224">
        <v>7.1519500000000003</v>
      </c>
      <c r="F173" s="221"/>
      <c r="G173" s="221"/>
      <c r="H173" s="221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11"/>
      <c r="Z173" s="211"/>
      <c r="AA173" s="211"/>
      <c r="AB173" s="211"/>
      <c r="AC173" s="211"/>
      <c r="AD173" s="211"/>
      <c r="AE173" s="211"/>
      <c r="AF173" s="211"/>
      <c r="AG173" s="211" t="s">
        <v>149</v>
      </c>
      <c r="AH173" s="211">
        <v>0</v>
      </c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>
      <c r="A174" s="218"/>
      <c r="B174" s="219"/>
      <c r="C174" s="254" t="s">
        <v>366</v>
      </c>
      <c r="D174" s="223"/>
      <c r="E174" s="224">
        <v>7.3304999999999998</v>
      </c>
      <c r="F174" s="221"/>
      <c r="G174" s="221"/>
      <c r="H174" s="221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149</v>
      </c>
      <c r="AH174" s="211">
        <v>0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>
      <c r="A175" s="218"/>
      <c r="B175" s="219"/>
      <c r="C175" s="254" t="s">
        <v>367</v>
      </c>
      <c r="D175" s="223"/>
      <c r="E175" s="224">
        <v>5.9452499999999997</v>
      </c>
      <c r="F175" s="221"/>
      <c r="G175" s="221"/>
      <c r="H175" s="221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11"/>
      <c r="Z175" s="211"/>
      <c r="AA175" s="211"/>
      <c r="AB175" s="211"/>
      <c r="AC175" s="211"/>
      <c r="AD175" s="211"/>
      <c r="AE175" s="211"/>
      <c r="AF175" s="211"/>
      <c r="AG175" s="211" t="s">
        <v>149</v>
      </c>
      <c r="AH175" s="211">
        <v>0</v>
      </c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>
      <c r="A176" s="218"/>
      <c r="B176" s="219"/>
      <c r="C176" s="254" t="s">
        <v>368</v>
      </c>
      <c r="D176" s="223"/>
      <c r="E176" s="224">
        <v>13.9575</v>
      </c>
      <c r="F176" s="221"/>
      <c r="G176" s="221"/>
      <c r="H176" s="221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11"/>
      <c r="Z176" s="211"/>
      <c r="AA176" s="211"/>
      <c r="AB176" s="211"/>
      <c r="AC176" s="211"/>
      <c r="AD176" s="211"/>
      <c r="AE176" s="211"/>
      <c r="AF176" s="211"/>
      <c r="AG176" s="211" t="s">
        <v>149</v>
      </c>
      <c r="AH176" s="211">
        <v>0</v>
      </c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>
      <c r="A177" s="218"/>
      <c r="B177" s="219"/>
      <c r="C177" s="254" t="s">
        <v>370</v>
      </c>
      <c r="D177" s="223"/>
      <c r="E177" s="224"/>
      <c r="F177" s="221"/>
      <c r="G177" s="221"/>
      <c r="H177" s="221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149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>
      <c r="A178" s="218"/>
      <c r="B178" s="219"/>
      <c r="C178" s="254" t="s">
        <v>568</v>
      </c>
      <c r="D178" s="223"/>
      <c r="E178" s="224">
        <v>1.7685</v>
      </c>
      <c r="F178" s="221"/>
      <c r="G178" s="221"/>
      <c r="H178" s="221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149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>
      <c r="A179" s="218"/>
      <c r="B179" s="219"/>
      <c r="C179" s="254" t="s">
        <v>372</v>
      </c>
      <c r="D179" s="223"/>
      <c r="E179" s="224">
        <v>1.7895000000000001</v>
      </c>
      <c r="F179" s="221"/>
      <c r="G179" s="221"/>
      <c r="H179" s="221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149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>
      <c r="A180" s="218"/>
      <c r="B180" s="219"/>
      <c r="C180" s="254" t="s">
        <v>373</v>
      </c>
      <c r="D180" s="223"/>
      <c r="E180" s="224">
        <v>1.5315000000000001</v>
      </c>
      <c r="F180" s="221"/>
      <c r="G180" s="221"/>
      <c r="H180" s="221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149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>
      <c r="A181" s="218"/>
      <c r="B181" s="219"/>
      <c r="C181" s="254" t="s">
        <v>374</v>
      </c>
      <c r="D181" s="223"/>
      <c r="E181" s="224">
        <v>2.5125000000000002</v>
      </c>
      <c r="F181" s="221"/>
      <c r="G181" s="221"/>
      <c r="H181" s="221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149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ht="20" outlineLevel="1">
      <c r="A182" s="232">
        <v>39</v>
      </c>
      <c r="B182" s="233" t="s">
        <v>376</v>
      </c>
      <c r="C182" s="252" t="s">
        <v>611</v>
      </c>
      <c r="D182" s="234" t="s">
        <v>185</v>
      </c>
      <c r="E182" s="235">
        <v>50.68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21</v>
      </c>
      <c r="M182" s="237">
        <f>G182*(1+L182/100)</f>
        <v>0</v>
      </c>
      <c r="N182" s="237">
        <v>2.9E-4</v>
      </c>
      <c r="O182" s="237">
        <f>ROUND(E182*N182,2)</f>
        <v>0.01</v>
      </c>
      <c r="P182" s="237">
        <v>0</v>
      </c>
      <c r="Q182" s="237">
        <f>ROUND(E182*P182,2)</f>
        <v>0</v>
      </c>
      <c r="R182" s="237" t="s">
        <v>610</v>
      </c>
      <c r="S182" s="237" t="s">
        <v>143</v>
      </c>
      <c r="T182" s="238" t="s">
        <v>143</v>
      </c>
      <c r="U182" s="221">
        <v>0.11</v>
      </c>
      <c r="V182" s="221">
        <f>ROUND(E182*U182,2)</f>
        <v>5.57</v>
      </c>
      <c r="W182" s="221"/>
      <c r="X182" s="221" t="s">
        <v>144</v>
      </c>
      <c r="Y182" s="211"/>
      <c r="Z182" s="211"/>
      <c r="AA182" s="211"/>
      <c r="AB182" s="211"/>
      <c r="AC182" s="211"/>
      <c r="AD182" s="211"/>
      <c r="AE182" s="211"/>
      <c r="AF182" s="211"/>
      <c r="AG182" s="211" t="s">
        <v>363</v>
      </c>
      <c r="AH182" s="211"/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outlineLevel="1">
      <c r="A183" s="218"/>
      <c r="B183" s="219"/>
      <c r="C183" s="254" t="s">
        <v>569</v>
      </c>
      <c r="D183" s="223"/>
      <c r="E183" s="224">
        <v>11.79</v>
      </c>
      <c r="F183" s="221"/>
      <c r="G183" s="221"/>
      <c r="H183" s="221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11"/>
      <c r="Z183" s="211"/>
      <c r="AA183" s="211"/>
      <c r="AB183" s="211"/>
      <c r="AC183" s="211"/>
      <c r="AD183" s="211"/>
      <c r="AE183" s="211"/>
      <c r="AF183" s="211"/>
      <c r="AG183" s="211" t="s">
        <v>149</v>
      </c>
      <c r="AH183" s="211">
        <v>0</v>
      </c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>
      <c r="A184" s="218"/>
      <c r="B184" s="219"/>
      <c r="C184" s="254" t="s">
        <v>379</v>
      </c>
      <c r="D184" s="223"/>
      <c r="E184" s="224">
        <v>11.93</v>
      </c>
      <c r="F184" s="221"/>
      <c r="G184" s="221"/>
      <c r="H184" s="221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149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>
      <c r="A185" s="218"/>
      <c r="B185" s="219"/>
      <c r="C185" s="254" t="s">
        <v>380</v>
      </c>
      <c r="D185" s="223"/>
      <c r="E185" s="224">
        <v>10.210000000000001</v>
      </c>
      <c r="F185" s="221"/>
      <c r="G185" s="221"/>
      <c r="H185" s="221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149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>
      <c r="A186" s="218"/>
      <c r="B186" s="219"/>
      <c r="C186" s="254" t="s">
        <v>381</v>
      </c>
      <c r="D186" s="223"/>
      <c r="E186" s="224">
        <v>16.75</v>
      </c>
      <c r="F186" s="221"/>
      <c r="G186" s="221"/>
      <c r="H186" s="221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149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>
      <c r="A187" s="218">
        <v>40</v>
      </c>
      <c r="B187" s="219" t="s">
        <v>383</v>
      </c>
      <c r="C187" s="257" t="s">
        <v>612</v>
      </c>
      <c r="D187" s="220" t="s">
        <v>0</v>
      </c>
      <c r="E187" s="249"/>
      <c r="F187" s="222"/>
      <c r="G187" s="221">
        <f>ROUND(E187*F187,2)</f>
        <v>0</v>
      </c>
      <c r="H187" s="222"/>
      <c r="I187" s="221">
        <f>ROUND(E187*H187,2)</f>
        <v>0</v>
      </c>
      <c r="J187" s="222"/>
      <c r="K187" s="221">
        <f>ROUND(E187*J187,2)</f>
        <v>0</v>
      </c>
      <c r="L187" s="221">
        <v>21</v>
      </c>
      <c r="M187" s="221">
        <f>G187*(1+L187/100)</f>
        <v>0</v>
      </c>
      <c r="N187" s="221">
        <v>0</v>
      </c>
      <c r="O187" s="221">
        <f>ROUND(E187*N187,2)</f>
        <v>0</v>
      </c>
      <c r="P187" s="221">
        <v>0</v>
      </c>
      <c r="Q187" s="221">
        <f>ROUND(E187*P187,2)</f>
        <v>0</v>
      </c>
      <c r="R187" s="221" t="s">
        <v>610</v>
      </c>
      <c r="S187" s="221" t="s">
        <v>143</v>
      </c>
      <c r="T187" s="221" t="s">
        <v>143</v>
      </c>
      <c r="U187" s="221">
        <v>0</v>
      </c>
      <c r="V187" s="221">
        <f>ROUND(E187*U187,2)</f>
        <v>0</v>
      </c>
      <c r="W187" s="221"/>
      <c r="X187" s="221" t="s">
        <v>359</v>
      </c>
      <c r="Y187" s="211"/>
      <c r="Z187" s="211"/>
      <c r="AA187" s="211"/>
      <c r="AB187" s="211"/>
      <c r="AC187" s="211"/>
      <c r="AD187" s="211"/>
      <c r="AE187" s="211"/>
      <c r="AF187" s="211"/>
      <c r="AG187" s="211" t="s">
        <v>360</v>
      </c>
      <c r="AH187" s="211"/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>
      <c r="A188" s="218"/>
      <c r="B188" s="219"/>
      <c r="C188" s="262" t="s">
        <v>613</v>
      </c>
      <c r="D188" s="261"/>
      <c r="E188" s="261"/>
      <c r="F188" s="261"/>
      <c r="G188" s="261"/>
      <c r="H188" s="221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11"/>
      <c r="Z188" s="211"/>
      <c r="AA188" s="211"/>
      <c r="AB188" s="211"/>
      <c r="AC188" s="211"/>
      <c r="AD188" s="211"/>
      <c r="AE188" s="211"/>
      <c r="AF188" s="211"/>
      <c r="AG188" s="211" t="s">
        <v>147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ht="13">
      <c r="A189" s="226" t="s">
        <v>137</v>
      </c>
      <c r="B189" s="227" t="s">
        <v>86</v>
      </c>
      <c r="C189" s="251" t="s">
        <v>87</v>
      </c>
      <c r="D189" s="228"/>
      <c r="E189" s="229"/>
      <c r="F189" s="230"/>
      <c r="G189" s="230">
        <f>SUMIF(AG190:AG190,"&lt;&gt;NOR",G190:G190)</f>
        <v>0</v>
      </c>
      <c r="H189" s="230"/>
      <c r="I189" s="230">
        <f>SUM(I190:I190)</f>
        <v>0</v>
      </c>
      <c r="J189" s="230"/>
      <c r="K189" s="230">
        <f>SUM(K190:K190)</f>
        <v>0</v>
      </c>
      <c r="L189" s="230"/>
      <c r="M189" s="230">
        <f>SUM(M190:M190)</f>
        <v>0</v>
      </c>
      <c r="N189" s="230"/>
      <c r="O189" s="230">
        <f>SUM(O190:O190)</f>
        <v>0</v>
      </c>
      <c r="P189" s="230"/>
      <c r="Q189" s="230">
        <f>SUM(Q190:Q190)</f>
        <v>0</v>
      </c>
      <c r="R189" s="230"/>
      <c r="S189" s="230"/>
      <c r="T189" s="231"/>
      <c r="U189" s="225"/>
      <c r="V189" s="225">
        <f>SUM(V190:V190)</f>
        <v>0</v>
      </c>
      <c r="W189" s="225"/>
      <c r="X189" s="225"/>
      <c r="AG189" t="s">
        <v>138</v>
      </c>
    </row>
    <row r="190" spans="1:60" outlineLevel="1">
      <c r="A190" s="242">
        <v>41</v>
      </c>
      <c r="B190" s="243" t="s">
        <v>385</v>
      </c>
      <c r="C190" s="256" t="s">
        <v>386</v>
      </c>
      <c r="D190" s="244" t="s">
        <v>387</v>
      </c>
      <c r="E190" s="245">
        <v>1</v>
      </c>
      <c r="F190" s="246"/>
      <c r="G190" s="247">
        <f>ROUND(E190*F190,2)</f>
        <v>0</v>
      </c>
      <c r="H190" s="246"/>
      <c r="I190" s="247">
        <f>ROUND(E190*H190,2)</f>
        <v>0</v>
      </c>
      <c r="J190" s="246"/>
      <c r="K190" s="247">
        <f>ROUND(E190*J190,2)</f>
        <v>0</v>
      </c>
      <c r="L190" s="247">
        <v>21</v>
      </c>
      <c r="M190" s="247">
        <f>G190*(1+L190/100)</f>
        <v>0</v>
      </c>
      <c r="N190" s="247">
        <v>0</v>
      </c>
      <c r="O190" s="247">
        <f>ROUND(E190*N190,2)</f>
        <v>0</v>
      </c>
      <c r="P190" s="247">
        <v>0</v>
      </c>
      <c r="Q190" s="247">
        <f>ROUND(E190*P190,2)</f>
        <v>0</v>
      </c>
      <c r="R190" s="247"/>
      <c r="S190" s="247" t="s">
        <v>281</v>
      </c>
      <c r="T190" s="248" t="s">
        <v>282</v>
      </c>
      <c r="U190" s="221">
        <v>0</v>
      </c>
      <c r="V190" s="221">
        <f>ROUND(E190*U190,2)</f>
        <v>0</v>
      </c>
      <c r="W190" s="221"/>
      <c r="X190" s="221" t="s">
        <v>144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145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ht="13">
      <c r="A191" s="226" t="s">
        <v>137</v>
      </c>
      <c r="B191" s="227" t="s">
        <v>88</v>
      </c>
      <c r="C191" s="251" t="s">
        <v>89</v>
      </c>
      <c r="D191" s="228"/>
      <c r="E191" s="229"/>
      <c r="F191" s="230"/>
      <c r="G191" s="230">
        <f>SUMIF(AG192:AG220,"&lt;&gt;NOR",G192:G220)</f>
        <v>0</v>
      </c>
      <c r="H191" s="230"/>
      <c r="I191" s="230">
        <f>SUM(I192:I220)</f>
        <v>0</v>
      </c>
      <c r="J191" s="230"/>
      <c r="K191" s="230">
        <f>SUM(K192:K220)</f>
        <v>0</v>
      </c>
      <c r="L191" s="230"/>
      <c r="M191" s="230">
        <f>SUM(M192:M220)</f>
        <v>0</v>
      </c>
      <c r="N191" s="230"/>
      <c r="O191" s="230">
        <f>SUM(O192:O220)</f>
        <v>0.19</v>
      </c>
      <c r="P191" s="230"/>
      <c r="Q191" s="230">
        <f>SUM(Q192:Q220)</f>
        <v>0</v>
      </c>
      <c r="R191" s="230"/>
      <c r="S191" s="230"/>
      <c r="T191" s="231"/>
      <c r="U191" s="225"/>
      <c r="V191" s="225">
        <f>SUM(V192:V220)</f>
        <v>22.86</v>
      </c>
      <c r="W191" s="225"/>
      <c r="X191" s="225"/>
      <c r="AG191" t="s">
        <v>138</v>
      </c>
    </row>
    <row r="192" spans="1:60" ht="20" outlineLevel="1">
      <c r="A192" s="232">
        <v>42</v>
      </c>
      <c r="B192" s="233" t="s">
        <v>392</v>
      </c>
      <c r="C192" s="252" t="s">
        <v>614</v>
      </c>
      <c r="D192" s="234" t="s">
        <v>157</v>
      </c>
      <c r="E192" s="235">
        <v>10</v>
      </c>
      <c r="F192" s="236"/>
      <c r="G192" s="237">
        <f>ROUND(E192*F192,2)</f>
        <v>0</v>
      </c>
      <c r="H192" s="236"/>
      <c r="I192" s="237">
        <f>ROUND(E192*H192,2)</f>
        <v>0</v>
      </c>
      <c r="J192" s="236"/>
      <c r="K192" s="237">
        <f>ROUND(E192*J192,2)</f>
        <v>0</v>
      </c>
      <c r="L192" s="237">
        <v>21</v>
      </c>
      <c r="M192" s="237">
        <f>G192*(1+L192/100)</f>
        <v>0</v>
      </c>
      <c r="N192" s="237">
        <v>0</v>
      </c>
      <c r="O192" s="237">
        <f>ROUND(E192*N192,2)</f>
        <v>0</v>
      </c>
      <c r="P192" s="237">
        <v>0</v>
      </c>
      <c r="Q192" s="237">
        <f>ROUND(E192*P192,2)</f>
        <v>0</v>
      </c>
      <c r="R192" s="237" t="s">
        <v>390</v>
      </c>
      <c r="S192" s="237" t="s">
        <v>143</v>
      </c>
      <c r="T192" s="238" t="s">
        <v>143</v>
      </c>
      <c r="U192" s="221">
        <v>1.45</v>
      </c>
      <c r="V192" s="221">
        <f>ROUND(E192*U192,2)</f>
        <v>14.5</v>
      </c>
      <c r="W192" s="221"/>
      <c r="X192" s="221" t="s">
        <v>144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363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outlineLevel="1">
      <c r="A193" s="218"/>
      <c r="B193" s="219"/>
      <c r="C193" s="254" t="s">
        <v>394</v>
      </c>
      <c r="D193" s="223"/>
      <c r="E193" s="224">
        <v>1</v>
      </c>
      <c r="F193" s="221"/>
      <c r="G193" s="221"/>
      <c r="H193" s="221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11"/>
      <c r="Z193" s="211"/>
      <c r="AA193" s="211"/>
      <c r="AB193" s="211"/>
      <c r="AC193" s="211"/>
      <c r="AD193" s="211"/>
      <c r="AE193" s="211"/>
      <c r="AF193" s="211"/>
      <c r="AG193" s="211" t="s">
        <v>149</v>
      </c>
      <c r="AH193" s="211">
        <v>0</v>
      </c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>
      <c r="A194" s="218"/>
      <c r="B194" s="219"/>
      <c r="C194" s="254" t="s">
        <v>570</v>
      </c>
      <c r="D194" s="223"/>
      <c r="E194" s="224">
        <v>1</v>
      </c>
      <c r="F194" s="221"/>
      <c r="G194" s="221"/>
      <c r="H194" s="221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149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>
      <c r="A195" s="218"/>
      <c r="B195" s="219"/>
      <c r="C195" s="254" t="s">
        <v>396</v>
      </c>
      <c r="D195" s="223"/>
      <c r="E195" s="224">
        <v>2</v>
      </c>
      <c r="F195" s="221"/>
      <c r="G195" s="221"/>
      <c r="H195" s="221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149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>
      <c r="A196" s="218"/>
      <c r="B196" s="219"/>
      <c r="C196" s="254" t="s">
        <v>397</v>
      </c>
      <c r="D196" s="223"/>
      <c r="E196" s="224">
        <v>2</v>
      </c>
      <c r="F196" s="221"/>
      <c r="G196" s="221"/>
      <c r="H196" s="221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11"/>
      <c r="Z196" s="211"/>
      <c r="AA196" s="211"/>
      <c r="AB196" s="211"/>
      <c r="AC196" s="211"/>
      <c r="AD196" s="211"/>
      <c r="AE196" s="211"/>
      <c r="AF196" s="211"/>
      <c r="AG196" s="211" t="s">
        <v>149</v>
      </c>
      <c r="AH196" s="211">
        <v>0</v>
      </c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>
      <c r="A197" s="218"/>
      <c r="B197" s="219"/>
      <c r="C197" s="254" t="s">
        <v>398</v>
      </c>
      <c r="D197" s="223"/>
      <c r="E197" s="224">
        <v>4</v>
      </c>
      <c r="F197" s="221"/>
      <c r="G197" s="221"/>
      <c r="H197" s="221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11"/>
      <c r="Z197" s="211"/>
      <c r="AA197" s="211"/>
      <c r="AB197" s="211"/>
      <c r="AC197" s="211"/>
      <c r="AD197" s="211"/>
      <c r="AE197" s="211"/>
      <c r="AF197" s="211"/>
      <c r="AG197" s="211" t="s">
        <v>149</v>
      </c>
      <c r="AH197" s="211">
        <v>0</v>
      </c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>
      <c r="A198" s="232">
        <v>43</v>
      </c>
      <c r="B198" s="233" t="s">
        <v>399</v>
      </c>
      <c r="C198" s="252" t="s">
        <v>615</v>
      </c>
      <c r="D198" s="234" t="s">
        <v>157</v>
      </c>
      <c r="E198" s="235">
        <v>10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21</v>
      </c>
      <c r="M198" s="237">
        <f>G198*(1+L198/100)</f>
        <v>0</v>
      </c>
      <c r="N198" s="237">
        <v>0</v>
      </c>
      <c r="O198" s="237">
        <f>ROUND(E198*N198,2)</f>
        <v>0</v>
      </c>
      <c r="P198" s="237">
        <v>0</v>
      </c>
      <c r="Q198" s="237">
        <f>ROUND(E198*P198,2)</f>
        <v>0</v>
      </c>
      <c r="R198" s="237" t="s">
        <v>390</v>
      </c>
      <c r="S198" s="237" t="s">
        <v>143</v>
      </c>
      <c r="T198" s="238" t="s">
        <v>143</v>
      </c>
      <c r="U198" s="221">
        <v>0.78</v>
      </c>
      <c r="V198" s="221">
        <f>ROUND(E198*U198,2)</f>
        <v>7.8</v>
      </c>
      <c r="W198" s="221"/>
      <c r="X198" s="221" t="s">
        <v>144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363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outlineLevel="1">
      <c r="A199" s="218"/>
      <c r="B199" s="219"/>
      <c r="C199" s="254" t="s">
        <v>394</v>
      </c>
      <c r="D199" s="223"/>
      <c r="E199" s="224">
        <v>1</v>
      </c>
      <c r="F199" s="221"/>
      <c r="G199" s="221"/>
      <c r="H199" s="221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11"/>
      <c r="Z199" s="211"/>
      <c r="AA199" s="211"/>
      <c r="AB199" s="211"/>
      <c r="AC199" s="211"/>
      <c r="AD199" s="211"/>
      <c r="AE199" s="211"/>
      <c r="AF199" s="211"/>
      <c r="AG199" s="211" t="s">
        <v>149</v>
      </c>
      <c r="AH199" s="211">
        <v>0</v>
      </c>
      <c r="AI199" s="211"/>
      <c r="AJ199" s="211"/>
      <c r="AK199" s="211"/>
      <c r="AL199" s="211"/>
      <c r="AM199" s="211"/>
      <c r="AN199" s="211"/>
      <c r="AO199" s="211"/>
      <c r="AP199" s="211"/>
      <c r="AQ199" s="211"/>
      <c r="AR199" s="211"/>
      <c r="AS199" s="211"/>
      <c r="AT199" s="211"/>
      <c r="AU199" s="211"/>
      <c r="AV199" s="211"/>
      <c r="AW199" s="211"/>
      <c r="AX199" s="211"/>
      <c r="AY199" s="211"/>
      <c r="AZ199" s="211"/>
      <c r="BA199" s="211"/>
      <c r="BB199" s="211"/>
      <c r="BC199" s="211"/>
      <c r="BD199" s="211"/>
      <c r="BE199" s="211"/>
      <c r="BF199" s="211"/>
      <c r="BG199" s="211"/>
      <c r="BH199" s="211"/>
    </row>
    <row r="200" spans="1:60" outlineLevel="1">
      <c r="A200" s="218"/>
      <c r="B200" s="219"/>
      <c r="C200" s="254" t="s">
        <v>570</v>
      </c>
      <c r="D200" s="223"/>
      <c r="E200" s="224">
        <v>1</v>
      </c>
      <c r="F200" s="221"/>
      <c r="G200" s="221"/>
      <c r="H200" s="221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11"/>
      <c r="Z200" s="211"/>
      <c r="AA200" s="211"/>
      <c r="AB200" s="211"/>
      <c r="AC200" s="211"/>
      <c r="AD200" s="211"/>
      <c r="AE200" s="211"/>
      <c r="AF200" s="211"/>
      <c r="AG200" s="211" t="s">
        <v>149</v>
      </c>
      <c r="AH200" s="211">
        <v>0</v>
      </c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>
      <c r="A201" s="218"/>
      <c r="B201" s="219"/>
      <c r="C201" s="254" t="s">
        <v>396</v>
      </c>
      <c r="D201" s="223"/>
      <c r="E201" s="224">
        <v>2</v>
      </c>
      <c r="F201" s="221"/>
      <c r="G201" s="221"/>
      <c r="H201" s="221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149</v>
      </c>
      <c r="AH201" s="211">
        <v>0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>
      <c r="A202" s="218"/>
      <c r="B202" s="219"/>
      <c r="C202" s="254" t="s">
        <v>397</v>
      </c>
      <c r="D202" s="223"/>
      <c r="E202" s="224">
        <v>2</v>
      </c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221"/>
      <c r="U202" s="221"/>
      <c r="V202" s="221"/>
      <c r="W202" s="221"/>
      <c r="X202" s="22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149</v>
      </c>
      <c r="AH202" s="211">
        <v>0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>
      <c r="A203" s="218"/>
      <c r="B203" s="219"/>
      <c r="C203" s="254" t="s">
        <v>398</v>
      </c>
      <c r="D203" s="223"/>
      <c r="E203" s="224">
        <v>4</v>
      </c>
      <c r="F203" s="221"/>
      <c r="G203" s="221"/>
      <c r="H203" s="221"/>
      <c r="I203" s="221"/>
      <c r="J203" s="221"/>
      <c r="K203" s="221"/>
      <c r="L203" s="221"/>
      <c r="M203" s="221"/>
      <c r="N203" s="221"/>
      <c r="O203" s="221"/>
      <c r="P203" s="221"/>
      <c r="Q203" s="221"/>
      <c r="R203" s="221"/>
      <c r="S203" s="221"/>
      <c r="T203" s="221"/>
      <c r="U203" s="221"/>
      <c r="V203" s="221"/>
      <c r="W203" s="221"/>
      <c r="X203" s="22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149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ht="20" outlineLevel="1">
      <c r="A204" s="232">
        <v>44</v>
      </c>
      <c r="B204" s="233" t="s">
        <v>401</v>
      </c>
      <c r="C204" s="252" t="s">
        <v>616</v>
      </c>
      <c r="D204" s="234" t="s">
        <v>157</v>
      </c>
      <c r="E204" s="235">
        <v>2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21</v>
      </c>
      <c r="M204" s="237">
        <f>G204*(1+L204/100)</f>
        <v>0</v>
      </c>
      <c r="N204" s="237">
        <v>1.0000000000000001E-5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390</v>
      </c>
      <c r="S204" s="237" t="s">
        <v>143</v>
      </c>
      <c r="T204" s="238" t="s">
        <v>143</v>
      </c>
      <c r="U204" s="221">
        <v>0.28000000000000003</v>
      </c>
      <c r="V204" s="221">
        <f>ROUND(E204*U204,2)</f>
        <v>0.56000000000000005</v>
      </c>
      <c r="W204" s="221"/>
      <c r="X204" s="221" t="s">
        <v>144</v>
      </c>
      <c r="Y204" s="211"/>
      <c r="Z204" s="211"/>
      <c r="AA204" s="211"/>
      <c r="AB204" s="211"/>
      <c r="AC204" s="211"/>
      <c r="AD204" s="211"/>
      <c r="AE204" s="211"/>
      <c r="AF204" s="211"/>
      <c r="AG204" s="211" t="s">
        <v>363</v>
      </c>
      <c r="AH204" s="211"/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>
      <c r="A205" s="218"/>
      <c r="B205" s="219"/>
      <c r="C205" s="254" t="s">
        <v>425</v>
      </c>
      <c r="D205" s="223"/>
      <c r="E205" s="224">
        <v>2</v>
      </c>
      <c r="F205" s="221"/>
      <c r="G205" s="221"/>
      <c r="H205" s="221"/>
      <c r="I205" s="221"/>
      <c r="J205" s="221"/>
      <c r="K205" s="221"/>
      <c r="L205" s="221"/>
      <c r="M205" s="221"/>
      <c r="N205" s="221"/>
      <c r="O205" s="221"/>
      <c r="P205" s="221"/>
      <c r="Q205" s="221"/>
      <c r="R205" s="221"/>
      <c r="S205" s="221"/>
      <c r="T205" s="221"/>
      <c r="U205" s="221"/>
      <c r="V205" s="221"/>
      <c r="W205" s="221"/>
      <c r="X205" s="221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149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ht="20" outlineLevel="1">
      <c r="A206" s="232">
        <v>45</v>
      </c>
      <c r="B206" s="233" t="s">
        <v>404</v>
      </c>
      <c r="C206" s="252" t="s">
        <v>405</v>
      </c>
      <c r="D206" s="234" t="s">
        <v>157</v>
      </c>
      <c r="E206" s="235">
        <v>5</v>
      </c>
      <c r="F206" s="236"/>
      <c r="G206" s="237">
        <f>ROUND(E206*F206,2)</f>
        <v>0</v>
      </c>
      <c r="H206" s="236"/>
      <c r="I206" s="237">
        <f>ROUND(E206*H206,2)</f>
        <v>0</v>
      </c>
      <c r="J206" s="236"/>
      <c r="K206" s="237">
        <f>ROUND(E206*J206,2)</f>
        <v>0</v>
      </c>
      <c r="L206" s="237">
        <v>21</v>
      </c>
      <c r="M206" s="237">
        <f>G206*(1+L206/100)</f>
        <v>0</v>
      </c>
      <c r="N206" s="237">
        <v>7.5000000000000002E-4</v>
      </c>
      <c r="O206" s="237">
        <f>ROUND(E206*N206,2)</f>
        <v>0</v>
      </c>
      <c r="P206" s="237">
        <v>0</v>
      </c>
      <c r="Q206" s="237">
        <f>ROUND(E206*P206,2)</f>
        <v>0</v>
      </c>
      <c r="R206" s="237" t="s">
        <v>265</v>
      </c>
      <c r="S206" s="237" t="s">
        <v>143</v>
      </c>
      <c r="T206" s="238" t="s">
        <v>143</v>
      </c>
      <c r="U206" s="221">
        <v>0</v>
      </c>
      <c r="V206" s="221">
        <f>ROUND(E206*U206,2)</f>
        <v>0</v>
      </c>
      <c r="W206" s="221"/>
      <c r="X206" s="221" t="s">
        <v>266</v>
      </c>
      <c r="Y206" s="211"/>
      <c r="Z206" s="211"/>
      <c r="AA206" s="211"/>
      <c r="AB206" s="211"/>
      <c r="AC206" s="211"/>
      <c r="AD206" s="211"/>
      <c r="AE206" s="211"/>
      <c r="AF206" s="211"/>
      <c r="AG206" s="211" t="s">
        <v>406</v>
      </c>
      <c r="AH206" s="211"/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>
      <c r="A207" s="218"/>
      <c r="B207" s="219"/>
      <c r="C207" s="254" t="s">
        <v>407</v>
      </c>
      <c r="D207" s="223"/>
      <c r="E207" s="224">
        <v>5</v>
      </c>
      <c r="F207" s="221"/>
      <c r="G207" s="221"/>
      <c r="H207" s="221"/>
      <c r="I207" s="221"/>
      <c r="J207" s="221"/>
      <c r="K207" s="221"/>
      <c r="L207" s="221"/>
      <c r="M207" s="221"/>
      <c r="N207" s="221"/>
      <c r="O207" s="221"/>
      <c r="P207" s="221"/>
      <c r="Q207" s="221"/>
      <c r="R207" s="221"/>
      <c r="S207" s="221"/>
      <c r="T207" s="221"/>
      <c r="U207" s="221"/>
      <c r="V207" s="221"/>
      <c r="W207" s="221"/>
      <c r="X207" s="22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149</v>
      </c>
      <c r="AH207" s="211">
        <v>0</v>
      </c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ht="20" outlineLevel="1">
      <c r="A208" s="232">
        <v>46</v>
      </c>
      <c r="B208" s="233" t="s">
        <v>408</v>
      </c>
      <c r="C208" s="252" t="s">
        <v>409</v>
      </c>
      <c r="D208" s="234" t="s">
        <v>157</v>
      </c>
      <c r="E208" s="235">
        <v>5</v>
      </c>
      <c r="F208" s="236"/>
      <c r="G208" s="237">
        <f>ROUND(E208*F208,2)</f>
        <v>0</v>
      </c>
      <c r="H208" s="236"/>
      <c r="I208" s="237">
        <f>ROUND(E208*H208,2)</f>
        <v>0</v>
      </c>
      <c r="J208" s="236"/>
      <c r="K208" s="237">
        <f>ROUND(E208*J208,2)</f>
        <v>0</v>
      </c>
      <c r="L208" s="237">
        <v>21</v>
      </c>
      <c r="M208" s="237">
        <f>G208*(1+L208/100)</f>
        <v>0</v>
      </c>
      <c r="N208" s="237">
        <v>8.0000000000000004E-4</v>
      </c>
      <c r="O208" s="237">
        <f>ROUND(E208*N208,2)</f>
        <v>0</v>
      </c>
      <c r="P208" s="237">
        <v>0</v>
      </c>
      <c r="Q208" s="237">
        <f>ROUND(E208*P208,2)</f>
        <v>0</v>
      </c>
      <c r="R208" s="237" t="s">
        <v>265</v>
      </c>
      <c r="S208" s="237" t="s">
        <v>143</v>
      </c>
      <c r="T208" s="238" t="s">
        <v>143</v>
      </c>
      <c r="U208" s="221">
        <v>0</v>
      </c>
      <c r="V208" s="221">
        <f>ROUND(E208*U208,2)</f>
        <v>0</v>
      </c>
      <c r="W208" s="221"/>
      <c r="X208" s="221" t="s">
        <v>266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267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>
      <c r="A209" s="218"/>
      <c r="B209" s="219"/>
      <c r="C209" s="254" t="s">
        <v>571</v>
      </c>
      <c r="D209" s="223"/>
      <c r="E209" s="224">
        <v>5</v>
      </c>
      <c r="F209" s="221"/>
      <c r="G209" s="221"/>
      <c r="H209" s="221"/>
      <c r="I209" s="221"/>
      <c r="J209" s="221"/>
      <c r="K209" s="221"/>
      <c r="L209" s="221"/>
      <c r="M209" s="221"/>
      <c r="N209" s="221"/>
      <c r="O209" s="221"/>
      <c r="P209" s="221"/>
      <c r="Q209" s="221"/>
      <c r="R209" s="221"/>
      <c r="S209" s="221"/>
      <c r="T209" s="221"/>
      <c r="U209" s="221"/>
      <c r="V209" s="221"/>
      <c r="W209" s="221"/>
      <c r="X209" s="221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149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>
      <c r="A210" s="232">
        <v>47</v>
      </c>
      <c r="B210" s="233" t="s">
        <v>411</v>
      </c>
      <c r="C210" s="252" t="s">
        <v>412</v>
      </c>
      <c r="D210" s="234" t="s">
        <v>157</v>
      </c>
      <c r="E210" s="235">
        <v>6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21</v>
      </c>
      <c r="M210" s="237">
        <f>G210*(1+L210/100)</f>
        <v>0</v>
      </c>
      <c r="N210" s="237">
        <v>1.7999999999999999E-2</v>
      </c>
      <c r="O210" s="237">
        <f>ROUND(E210*N210,2)</f>
        <v>0.11</v>
      </c>
      <c r="P210" s="237">
        <v>0</v>
      </c>
      <c r="Q210" s="237">
        <f>ROUND(E210*P210,2)</f>
        <v>0</v>
      </c>
      <c r="R210" s="237"/>
      <c r="S210" s="237" t="s">
        <v>281</v>
      </c>
      <c r="T210" s="238" t="s">
        <v>282</v>
      </c>
      <c r="U210" s="221">
        <v>0</v>
      </c>
      <c r="V210" s="221">
        <f>ROUND(E210*U210,2)</f>
        <v>0</v>
      </c>
      <c r="W210" s="221"/>
      <c r="X210" s="221" t="s">
        <v>266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406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>
      <c r="A211" s="218"/>
      <c r="B211" s="219"/>
      <c r="C211" s="254" t="s">
        <v>413</v>
      </c>
      <c r="D211" s="223"/>
      <c r="E211" s="224">
        <v>2</v>
      </c>
      <c r="F211" s="221"/>
      <c r="G211" s="221"/>
      <c r="H211" s="221"/>
      <c r="I211" s="221"/>
      <c r="J211" s="221"/>
      <c r="K211" s="221"/>
      <c r="L211" s="221"/>
      <c r="M211" s="221"/>
      <c r="N211" s="221"/>
      <c r="O211" s="221"/>
      <c r="P211" s="221"/>
      <c r="Q211" s="221"/>
      <c r="R211" s="221"/>
      <c r="S211" s="221"/>
      <c r="T211" s="221"/>
      <c r="U211" s="221"/>
      <c r="V211" s="221"/>
      <c r="W211" s="221"/>
      <c r="X211" s="22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149</v>
      </c>
      <c r="AH211" s="211">
        <v>0</v>
      </c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>
      <c r="A212" s="218"/>
      <c r="B212" s="219"/>
      <c r="C212" s="254" t="s">
        <v>414</v>
      </c>
      <c r="D212" s="223"/>
      <c r="E212" s="224">
        <v>4</v>
      </c>
      <c r="F212" s="221"/>
      <c r="G212" s="221"/>
      <c r="H212" s="221"/>
      <c r="I212" s="221"/>
      <c r="J212" s="221"/>
      <c r="K212" s="221"/>
      <c r="L212" s="221"/>
      <c r="M212" s="221"/>
      <c r="N212" s="221"/>
      <c r="O212" s="221"/>
      <c r="P212" s="221"/>
      <c r="Q212" s="221"/>
      <c r="R212" s="221"/>
      <c r="S212" s="221"/>
      <c r="T212" s="221"/>
      <c r="U212" s="221"/>
      <c r="V212" s="221"/>
      <c r="W212" s="221"/>
      <c r="X212" s="221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149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>
      <c r="A213" s="232">
        <v>48</v>
      </c>
      <c r="B213" s="233" t="s">
        <v>415</v>
      </c>
      <c r="C213" s="252" t="s">
        <v>416</v>
      </c>
      <c r="D213" s="234" t="s">
        <v>157</v>
      </c>
      <c r="E213" s="235">
        <v>4</v>
      </c>
      <c r="F213" s="236"/>
      <c r="G213" s="237">
        <f>ROUND(E213*F213,2)</f>
        <v>0</v>
      </c>
      <c r="H213" s="236"/>
      <c r="I213" s="237">
        <f>ROUND(E213*H213,2)</f>
        <v>0</v>
      </c>
      <c r="J213" s="236"/>
      <c r="K213" s="237">
        <f>ROUND(E213*J213,2)</f>
        <v>0</v>
      </c>
      <c r="L213" s="237">
        <v>21</v>
      </c>
      <c r="M213" s="237">
        <f>G213*(1+L213/100)</f>
        <v>0</v>
      </c>
      <c r="N213" s="237">
        <v>0.02</v>
      </c>
      <c r="O213" s="237">
        <f>ROUND(E213*N213,2)</f>
        <v>0.08</v>
      </c>
      <c r="P213" s="237">
        <v>0</v>
      </c>
      <c r="Q213" s="237">
        <f>ROUND(E213*P213,2)</f>
        <v>0</v>
      </c>
      <c r="R213" s="237"/>
      <c r="S213" s="237" t="s">
        <v>281</v>
      </c>
      <c r="T213" s="238" t="s">
        <v>282</v>
      </c>
      <c r="U213" s="221">
        <v>0</v>
      </c>
      <c r="V213" s="221">
        <f>ROUND(E213*U213,2)</f>
        <v>0</v>
      </c>
      <c r="W213" s="221"/>
      <c r="X213" s="221" t="s">
        <v>266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267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>
      <c r="A214" s="218"/>
      <c r="B214" s="219"/>
      <c r="C214" s="254" t="s">
        <v>417</v>
      </c>
      <c r="D214" s="223"/>
      <c r="E214" s="224">
        <v>2</v>
      </c>
      <c r="F214" s="221"/>
      <c r="G214" s="221"/>
      <c r="H214" s="221"/>
      <c r="I214" s="221"/>
      <c r="J214" s="221"/>
      <c r="K214" s="221"/>
      <c r="L214" s="221"/>
      <c r="M214" s="221"/>
      <c r="N214" s="221"/>
      <c r="O214" s="221"/>
      <c r="P214" s="221"/>
      <c r="Q214" s="221"/>
      <c r="R214" s="221"/>
      <c r="S214" s="221"/>
      <c r="T214" s="221"/>
      <c r="U214" s="221"/>
      <c r="V214" s="221"/>
      <c r="W214" s="221"/>
      <c r="X214" s="22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149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>
      <c r="A215" s="218"/>
      <c r="B215" s="219"/>
      <c r="C215" s="254" t="s">
        <v>418</v>
      </c>
      <c r="D215" s="223"/>
      <c r="E215" s="224">
        <v>1</v>
      </c>
      <c r="F215" s="221"/>
      <c r="G215" s="221"/>
      <c r="H215" s="221"/>
      <c r="I215" s="221"/>
      <c r="J215" s="221"/>
      <c r="K215" s="221"/>
      <c r="L215" s="221"/>
      <c r="M215" s="221"/>
      <c r="N215" s="221"/>
      <c r="O215" s="221"/>
      <c r="P215" s="221"/>
      <c r="Q215" s="221"/>
      <c r="R215" s="221"/>
      <c r="S215" s="221"/>
      <c r="T215" s="221"/>
      <c r="U215" s="221"/>
      <c r="V215" s="221"/>
      <c r="W215" s="221"/>
      <c r="X215" s="22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149</v>
      </c>
      <c r="AH215" s="211">
        <v>0</v>
      </c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>
      <c r="A216" s="218"/>
      <c r="B216" s="219"/>
      <c r="C216" s="254" t="s">
        <v>572</v>
      </c>
      <c r="D216" s="223"/>
      <c r="E216" s="224">
        <v>1</v>
      </c>
      <c r="F216" s="221"/>
      <c r="G216" s="221"/>
      <c r="H216" s="221"/>
      <c r="I216" s="221"/>
      <c r="J216" s="221"/>
      <c r="K216" s="221"/>
      <c r="L216" s="221"/>
      <c r="M216" s="221"/>
      <c r="N216" s="221"/>
      <c r="O216" s="221"/>
      <c r="P216" s="221"/>
      <c r="Q216" s="221"/>
      <c r="R216" s="221"/>
      <c r="S216" s="221"/>
      <c r="T216" s="221"/>
      <c r="U216" s="221"/>
      <c r="V216" s="221"/>
      <c r="W216" s="221"/>
      <c r="X216" s="22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149</v>
      </c>
      <c r="AH216" s="211">
        <v>0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>
      <c r="A217" s="232">
        <v>49</v>
      </c>
      <c r="B217" s="233" t="s">
        <v>423</v>
      </c>
      <c r="C217" s="252" t="s">
        <v>424</v>
      </c>
      <c r="D217" s="234" t="s">
        <v>157</v>
      </c>
      <c r="E217" s="235">
        <v>2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21</v>
      </c>
      <c r="M217" s="237">
        <f>G217*(1+L217/100)</f>
        <v>0</v>
      </c>
      <c r="N217" s="237">
        <v>0</v>
      </c>
      <c r="O217" s="237">
        <f>ROUND(E217*N217,2)</f>
        <v>0</v>
      </c>
      <c r="P217" s="237">
        <v>0</v>
      </c>
      <c r="Q217" s="237">
        <f>ROUND(E217*P217,2)</f>
        <v>0</v>
      </c>
      <c r="R217" s="237"/>
      <c r="S217" s="237" t="s">
        <v>281</v>
      </c>
      <c r="T217" s="238" t="s">
        <v>282</v>
      </c>
      <c r="U217" s="221">
        <v>0</v>
      </c>
      <c r="V217" s="221">
        <f>ROUND(E217*U217,2)</f>
        <v>0</v>
      </c>
      <c r="W217" s="221"/>
      <c r="X217" s="221" t="s">
        <v>266</v>
      </c>
      <c r="Y217" s="211"/>
      <c r="Z217" s="211"/>
      <c r="AA217" s="211"/>
      <c r="AB217" s="211"/>
      <c r="AC217" s="211"/>
      <c r="AD217" s="211"/>
      <c r="AE217" s="211"/>
      <c r="AF217" s="211"/>
      <c r="AG217" s="211" t="s">
        <v>406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>
      <c r="A218" s="218"/>
      <c r="B218" s="219"/>
      <c r="C218" s="254" t="s">
        <v>425</v>
      </c>
      <c r="D218" s="223"/>
      <c r="E218" s="224">
        <v>2</v>
      </c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221"/>
      <c r="U218" s="221"/>
      <c r="V218" s="221"/>
      <c r="W218" s="221"/>
      <c r="X218" s="22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149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>
      <c r="A219" s="218">
        <v>50</v>
      </c>
      <c r="B219" s="219" t="s">
        <v>429</v>
      </c>
      <c r="C219" s="257" t="s">
        <v>617</v>
      </c>
      <c r="D219" s="220" t="s">
        <v>0</v>
      </c>
      <c r="E219" s="249"/>
      <c r="F219" s="222"/>
      <c r="G219" s="221">
        <f>ROUND(E219*F219,2)</f>
        <v>0</v>
      </c>
      <c r="H219" s="222"/>
      <c r="I219" s="221">
        <f>ROUND(E219*H219,2)</f>
        <v>0</v>
      </c>
      <c r="J219" s="222"/>
      <c r="K219" s="221">
        <f>ROUND(E219*J219,2)</f>
        <v>0</v>
      </c>
      <c r="L219" s="221">
        <v>21</v>
      </c>
      <c r="M219" s="221">
        <f>G219*(1+L219/100)</f>
        <v>0</v>
      </c>
      <c r="N219" s="221">
        <v>0</v>
      </c>
      <c r="O219" s="221">
        <f>ROUND(E219*N219,2)</f>
        <v>0</v>
      </c>
      <c r="P219" s="221">
        <v>0</v>
      </c>
      <c r="Q219" s="221">
        <f>ROUND(E219*P219,2)</f>
        <v>0</v>
      </c>
      <c r="R219" s="221" t="s">
        <v>390</v>
      </c>
      <c r="S219" s="221" t="s">
        <v>143</v>
      </c>
      <c r="T219" s="221" t="s">
        <v>143</v>
      </c>
      <c r="U219" s="221">
        <v>0</v>
      </c>
      <c r="V219" s="221">
        <f>ROUND(E219*U219,2)</f>
        <v>0</v>
      </c>
      <c r="W219" s="221"/>
      <c r="X219" s="221" t="s">
        <v>359</v>
      </c>
      <c r="Y219" s="211"/>
      <c r="Z219" s="211"/>
      <c r="AA219" s="211"/>
      <c r="AB219" s="211"/>
      <c r="AC219" s="211"/>
      <c r="AD219" s="211"/>
      <c r="AE219" s="211"/>
      <c r="AF219" s="211"/>
      <c r="AG219" s="211" t="s">
        <v>360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outlineLevel="1">
      <c r="A220" s="218"/>
      <c r="B220" s="219"/>
      <c r="C220" s="262" t="s">
        <v>618</v>
      </c>
      <c r="D220" s="261"/>
      <c r="E220" s="261"/>
      <c r="F220" s="261"/>
      <c r="G220" s="261"/>
      <c r="H220" s="221"/>
      <c r="I220" s="221"/>
      <c r="J220" s="221"/>
      <c r="K220" s="221"/>
      <c r="L220" s="221"/>
      <c r="M220" s="221"/>
      <c r="N220" s="221"/>
      <c r="O220" s="221"/>
      <c r="P220" s="221"/>
      <c r="Q220" s="221"/>
      <c r="R220" s="221"/>
      <c r="S220" s="221"/>
      <c r="T220" s="221"/>
      <c r="U220" s="221"/>
      <c r="V220" s="221"/>
      <c r="W220" s="221"/>
      <c r="X220" s="221"/>
      <c r="Y220" s="211"/>
      <c r="Z220" s="211"/>
      <c r="AA220" s="211"/>
      <c r="AB220" s="211"/>
      <c r="AC220" s="211"/>
      <c r="AD220" s="211"/>
      <c r="AE220" s="211"/>
      <c r="AF220" s="211"/>
      <c r="AG220" s="211" t="s">
        <v>147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ht="13">
      <c r="A221" s="226" t="s">
        <v>137</v>
      </c>
      <c r="B221" s="227" t="s">
        <v>92</v>
      </c>
      <c r="C221" s="251" t="s">
        <v>93</v>
      </c>
      <c r="D221" s="228"/>
      <c r="E221" s="229"/>
      <c r="F221" s="230"/>
      <c r="G221" s="230">
        <f>SUMIF(AG222:AG224,"&lt;&gt;NOR",G222:G224)</f>
        <v>0</v>
      </c>
      <c r="H221" s="230"/>
      <c r="I221" s="230">
        <f>SUM(I222:I224)</f>
        <v>0</v>
      </c>
      <c r="J221" s="230"/>
      <c r="K221" s="230">
        <f>SUM(K222:K224)</f>
        <v>0</v>
      </c>
      <c r="L221" s="230"/>
      <c r="M221" s="230">
        <f>SUM(M222:M224)</f>
        <v>0</v>
      </c>
      <c r="N221" s="230"/>
      <c r="O221" s="230">
        <f>SUM(O222:O224)</f>
        <v>0</v>
      </c>
      <c r="P221" s="230"/>
      <c r="Q221" s="230">
        <f>SUM(Q222:Q224)</f>
        <v>0</v>
      </c>
      <c r="R221" s="230"/>
      <c r="S221" s="230"/>
      <c r="T221" s="231"/>
      <c r="U221" s="225"/>
      <c r="V221" s="225">
        <f>SUM(V222:V224)</f>
        <v>0</v>
      </c>
      <c r="W221" s="225"/>
      <c r="X221" s="225"/>
      <c r="AG221" t="s">
        <v>138</v>
      </c>
    </row>
    <row r="222" spans="1:60" ht="20" outlineLevel="1">
      <c r="A222" s="232">
        <v>51</v>
      </c>
      <c r="B222" s="233" t="s">
        <v>436</v>
      </c>
      <c r="C222" s="252" t="s">
        <v>437</v>
      </c>
      <c r="D222" s="234" t="s">
        <v>433</v>
      </c>
      <c r="E222" s="235">
        <v>2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21</v>
      </c>
      <c r="M222" s="237">
        <f>G222*(1+L222/100)</f>
        <v>0</v>
      </c>
      <c r="N222" s="237">
        <v>0</v>
      </c>
      <c r="O222" s="237">
        <f>ROUND(E222*N222,2)</f>
        <v>0</v>
      </c>
      <c r="P222" s="237">
        <v>0</v>
      </c>
      <c r="Q222" s="237">
        <f>ROUND(E222*P222,2)</f>
        <v>0</v>
      </c>
      <c r="R222" s="237"/>
      <c r="S222" s="237" t="s">
        <v>281</v>
      </c>
      <c r="T222" s="238" t="s">
        <v>282</v>
      </c>
      <c r="U222" s="221">
        <v>0</v>
      </c>
      <c r="V222" s="221">
        <f>ROUND(E222*U222,2)</f>
        <v>0</v>
      </c>
      <c r="W222" s="221"/>
      <c r="X222" s="221" t="s">
        <v>144</v>
      </c>
      <c r="Y222" s="211"/>
      <c r="Z222" s="211"/>
      <c r="AA222" s="211"/>
      <c r="AB222" s="211"/>
      <c r="AC222" s="211"/>
      <c r="AD222" s="211"/>
      <c r="AE222" s="211"/>
      <c r="AF222" s="211"/>
      <c r="AG222" s="211" t="s">
        <v>145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>
      <c r="A223" s="218"/>
      <c r="B223" s="219"/>
      <c r="C223" s="254" t="s">
        <v>438</v>
      </c>
      <c r="D223" s="223"/>
      <c r="E223" s="224">
        <v>2</v>
      </c>
      <c r="F223" s="221"/>
      <c r="G223" s="221"/>
      <c r="H223" s="221"/>
      <c r="I223" s="221"/>
      <c r="J223" s="221"/>
      <c r="K223" s="221"/>
      <c r="L223" s="221"/>
      <c r="M223" s="221"/>
      <c r="N223" s="221"/>
      <c r="O223" s="221"/>
      <c r="P223" s="221"/>
      <c r="Q223" s="221"/>
      <c r="R223" s="221"/>
      <c r="S223" s="221"/>
      <c r="T223" s="221"/>
      <c r="U223" s="221"/>
      <c r="V223" s="221"/>
      <c r="W223" s="221"/>
      <c r="X223" s="221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149</v>
      </c>
      <c r="AH223" s="211">
        <v>0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>
      <c r="A224" s="242">
        <v>52</v>
      </c>
      <c r="B224" s="243" t="s">
        <v>439</v>
      </c>
      <c r="C224" s="256" t="s">
        <v>440</v>
      </c>
      <c r="D224" s="244" t="s">
        <v>433</v>
      </c>
      <c r="E224" s="245">
        <v>4</v>
      </c>
      <c r="F224" s="246"/>
      <c r="G224" s="247">
        <f>ROUND(E224*F224,2)</f>
        <v>0</v>
      </c>
      <c r="H224" s="246"/>
      <c r="I224" s="247">
        <f>ROUND(E224*H224,2)</f>
        <v>0</v>
      </c>
      <c r="J224" s="246"/>
      <c r="K224" s="247">
        <f>ROUND(E224*J224,2)</f>
        <v>0</v>
      </c>
      <c r="L224" s="247">
        <v>21</v>
      </c>
      <c r="M224" s="247">
        <f>G224*(1+L224/100)</f>
        <v>0</v>
      </c>
      <c r="N224" s="247">
        <v>0</v>
      </c>
      <c r="O224" s="247">
        <f>ROUND(E224*N224,2)</f>
        <v>0</v>
      </c>
      <c r="P224" s="247">
        <v>0</v>
      </c>
      <c r="Q224" s="247">
        <f>ROUND(E224*P224,2)</f>
        <v>0</v>
      </c>
      <c r="R224" s="247"/>
      <c r="S224" s="247" t="s">
        <v>281</v>
      </c>
      <c r="T224" s="248" t="s">
        <v>282</v>
      </c>
      <c r="U224" s="221">
        <v>0</v>
      </c>
      <c r="V224" s="221">
        <f>ROUND(E224*U224,2)</f>
        <v>0</v>
      </c>
      <c r="W224" s="221"/>
      <c r="X224" s="221" t="s">
        <v>144</v>
      </c>
      <c r="Y224" s="211"/>
      <c r="Z224" s="211"/>
      <c r="AA224" s="211"/>
      <c r="AB224" s="211"/>
      <c r="AC224" s="211"/>
      <c r="AD224" s="211"/>
      <c r="AE224" s="211"/>
      <c r="AF224" s="211"/>
      <c r="AG224" s="211" t="s">
        <v>145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ht="13">
      <c r="A225" s="226" t="s">
        <v>137</v>
      </c>
      <c r="B225" s="227" t="s">
        <v>94</v>
      </c>
      <c r="C225" s="251" t="s">
        <v>95</v>
      </c>
      <c r="D225" s="228"/>
      <c r="E225" s="229"/>
      <c r="F225" s="230"/>
      <c r="G225" s="230">
        <f>SUMIF(AG226:AG260,"&lt;&gt;NOR",G226:G260)</f>
        <v>0</v>
      </c>
      <c r="H225" s="230"/>
      <c r="I225" s="230">
        <f>SUM(I226:I260)</f>
        <v>0</v>
      </c>
      <c r="J225" s="230"/>
      <c r="K225" s="230">
        <f>SUM(K226:K260)</f>
        <v>0</v>
      </c>
      <c r="L225" s="230"/>
      <c r="M225" s="230">
        <f>SUM(M226:M260)</f>
        <v>0</v>
      </c>
      <c r="N225" s="230"/>
      <c r="O225" s="230">
        <f>SUM(O226:O260)</f>
        <v>0.8899999999999999</v>
      </c>
      <c r="P225" s="230"/>
      <c r="Q225" s="230">
        <f>SUM(Q226:Q260)</f>
        <v>0</v>
      </c>
      <c r="R225" s="230"/>
      <c r="S225" s="230"/>
      <c r="T225" s="231"/>
      <c r="U225" s="225"/>
      <c r="V225" s="225">
        <f>SUM(V226:V260)</f>
        <v>39.68</v>
      </c>
      <c r="W225" s="225"/>
      <c r="X225" s="225"/>
      <c r="AG225" t="s">
        <v>138</v>
      </c>
    </row>
    <row r="226" spans="1:60" outlineLevel="1">
      <c r="A226" s="232">
        <v>53</v>
      </c>
      <c r="B226" s="233" t="s">
        <v>441</v>
      </c>
      <c r="C226" s="252" t="s">
        <v>442</v>
      </c>
      <c r="D226" s="234" t="s">
        <v>164</v>
      </c>
      <c r="E226" s="235">
        <v>32.58</v>
      </c>
      <c r="F226" s="236"/>
      <c r="G226" s="237">
        <f>ROUND(E226*F226,2)</f>
        <v>0</v>
      </c>
      <c r="H226" s="236"/>
      <c r="I226" s="237">
        <f>ROUND(E226*H226,2)</f>
        <v>0</v>
      </c>
      <c r="J226" s="236"/>
      <c r="K226" s="237">
        <f>ROUND(E226*J226,2)</f>
        <v>0</v>
      </c>
      <c r="L226" s="237">
        <v>21</v>
      </c>
      <c r="M226" s="237">
        <f>G226*(1+L226/100)</f>
        <v>0</v>
      </c>
      <c r="N226" s="237">
        <v>2.1000000000000001E-4</v>
      </c>
      <c r="O226" s="237">
        <f>ROUND(E226*N226,2)</f>
        <v>0.01</v>
      </c>
      <c r="P226" s="237">
        <v>0</v>
      </c>
      <c r="Q226" s="237">
        <f>ROUND(E226*P226,2)</f>
        <v>0</v>
      </c>
      <c r="R226" s="237" t="s">
        <v>443</v>
      </c>
      <c r="S226" s="237" t="s">
        <v>143</v>
      </c>
      <c r="T226" s="238" t="s">
        <v>143</v>
      </c>
      <c r="U226" s="221">
        <v>0.05</v>
      </c>
      <c r="V226" s="221">
        <f>ROUND(E226*U226,2)</f>
        <v>1.63</v>
      </c>
      <c r="W226" s="221"/>
      <c r="X226" s="221" t="s">
        <v>144</v>
      </c>
      <c r="Y226" s="211"/>
      <c r="Z226" s="211"/>
      <c r="AA226" s="211"/>
      <c r="AB226" s="211"/>
      <c r="AC226" s="211"/>
      <c r="AD226" s="211"/>
      <c r="AE226" s="211"/>
      <c r="AF226" s="211"/>
      <c r="AG226" s="211" t="s">
        <v>145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>
      <c r="A227" s="218"/>
      <c r="B227" s="219"/>
      <c r="C227" s="254" t="s">
        <v>573</v>
      </c>
      <c r="D227" s="223"/>
      <c r="E227" s="224">
        <v>32.58</v>
      </c>
      <c r="F227" s="221"/>
      <c r="G227" s="221"/>
      <c r="H227" s="221"/>
      <c r="I227" s="221"/>
      <c r="J227" s="221"/>
      <c r="K227" s="221"/>
      <c r="L227" s="221"/>
      <c r="M227" s="221"/>
      <c r="N227" s="221"/>
      <c r="O227" s="221"/>
      <c r="P227" s="221"/>
      <c r="Q227" s="221"/>
      <c r="R227" s="221"/>
      <c r="S227" s="221"/>
      <c r="T227" s="221"/>
      <c r="U227" s="221"/>
      <c r="V227" s="221"/>
      <c r="W227" s="221"/>
      <c r="X227" s="22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149</v>
      </c>
      <c r="AH227" s="211">
        <v>0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ht="20" outlineLevel="1">
      <c r="A228" s="232">
        <v>54</v>
      </c>
      <c r="B228" s="233" t="s">
        <v>445</v>
      </c>
      <c r="C228" s="252" t="s">
        <v>446</v>
      </c>
      <c r="D228" s="234" t="s">
        <v>164</v>
      </c>
      <c r="E228" s="235">
        <v>32.580199999999998</v>
      </c>
      <c r="F228" s="236"/>
      <c r="G228" s="237">
        <f>ROUND(E228*F228,2)</f>
        <v>0</v>
      </c>
      <c r="H228" s="236"/>
      <c r="I228" s="237">
        <f>ROUND(E228*H228,2)</f>
        <v>0</v>
      </c>
      <c r="J228" s="236"/>
      <c r="K228" s="237">
        <f>ROUND(E228*J228,2)</f>
        <v>0</v>
      </c>
      <c r="L228" s="237">
        <v>21</v>
      </c>
      <c r="M228" s="237">
        <f>G228*(1+L228/100)</f>
        <v>0</v>
      </c>
      <c r="N228" s="237">
        <v>5.0400000000000002E-3</v>
      </c>
      <c r="O228" s="237">
        <f>ROUND(E228*N228,2)</f>
        <v>0.16</v>
      </c>
      <c r="P228" s="237">
        <v>0</v>
      </c>
      <c r="Q228" s="237">
        <f>ROUND(E228*P228,2)</f>
        <v>0</v>
      </c>
      <c r="R228" s="237" t="s">
        <v>443</v>
      </c>
      <c r="S228" s="237" t="s">
        <v>143</v>
      </c>
      <c r="T228" s="238" t="s">
        <v>143</v>
      </c>
      <c r="U228" s="221">
        <v>0.98</v>
      </c>
      <c r="V228" s="221">
        <f>ROUND(E228*U228,2)</f>
        <v>31.93</v>
      </c>
      <c r="W228" s="221"/>
      <c r="X228" s="221" t="s">
        <v>144</v>
      </c>
      <c r="Y228" s="211"/>
      <c r="Z228" s="211"/>
      <c r="AA228" s="211"/>
      <c r="AB228" s="211"/>
      <c r="AC228" s="211"/>
      <c r="AD228" s="211"/>
      <c r="AE228" s="211"/>
      <c r="AF228" s="211"/>
      <c r="AG228" s="211" t="s">
        <v>363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>
      <c r="A229" s="218"/>
      <c r="B229" s="219"/>
      <c r="C229" s="254" t="s">
        <v>574</v>
      </c>
      <c r="D229" s="223"/>
      <c r="E229" s="224">
        <v>7.0319500000000001</v>
      </c>
      <c r="F229" s="221"/>
      <c r="G229" s="221"/>
      <c r="H229" s="221"/>
      <c r="I229" s="221"/>
      <c r="J229" s="221"/>
      <c r="K229" s="221"/>
      <c r="L229" s="221"/>
      <c r="M229" s="221"/>
      <c r="N229" s="221"/>
      <c r="O229" s="221"/>
      <c r="P229" s="221"/>
      <c r="Q229" s="221"/>
      <c r="R229" s="221"/>
      <c r="S229" s="221"/>
      <c r="T229" s="221"/>
      <c r="U229" s="221"/>
      <c r="V229" s="221"/>
      <c r="W229" s="221"/>
      <c r="X229" s="22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149</v>
      </c>
      <c r="AH229" s="211">
        <v>0</v>
      </c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>
      <c r="A230" s="218"/>
      <c r="B230" s="219"/>
      <c r="C230" s="254" t="s">
        <v>448</v>
      </c>
      <c r="D230" s="223"/>
      <c r="E230" s="224">
        <v>4.5004999999999997</v>
      </c>
      <c r="F230" s="221"/>
      <c r="G230" s="221"/>
      <c r="H230" s="221"/>
      <c r="I230" s="221"/>
      <c r="J230" s="221"/>
      <c r="K230" s="221"/>
      <c r="L230" s="221"/>
      <c r="M230" s="221"/>
      <c r="N230" s="221"/>
      <c r="O230" s="221"/>
      <c r="P230" s="221"/>
      <c r="Q230" s="221"/>
      <c r="R230" s="221"/>
      <c r="S230" s="221"/>
      <c r="T230" s="221"/>
      <c r="U230" s="221"/>
      <c r="V230" s="221"/>
      <c r="W230" s="221"/>
      <c r="X230" s="22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149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>
      <c r="A231" s="218"/>
      <c r="B231" s="219"/>
      <c r="C231" s="254" t="s">
        <v>449</v>
      </c>
      <c r="D231" s="223"/>
      <c r="E231" s="224">
        <v>1.28</v>
      </c>
      <c r="F231" s="221"/>
      <c r="G231" s="221"/>
      <c r="H231" s="221"/>
      <c r="I231" s="221"/>
      <c r="J231" s="221"/>
      <c r="K231" s="221"/>
      <c r="L231" s="221"/>
      <c r="M231" s="221"/>
      <c r="N231" s="221"/>
      <c r="O231" s="221"/>
      <c r="P231" s="221"/>
      <c r="Q231" s="221"/>
      <c r="R231" s="221"/>
      <c r="S231" s="221"/>
      <c r="T231" s="221"/>
      <c r="U231" s="221"/>
      <c r="V231" s="221"/>
      <c r="W231" s="221"/>
      <c r="X231" s="22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149</v>
      </c>
      <c r="AH231" s="211">
        <v>0</v>
      </c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>
      <c r="A232" s="218"/>
      <c r="B232" s="219"/>
      <c r="C232" s="254" t="s">
        <v>450</v>
      </c>
      <c r="D232" s="223"/>
      <c r="E232" s="224">
        <v>1.28</v>
      </c>
      <c r="F232" s="221"/>
      <c r="G232" s="221"/>
      <c r="H232" s="221"/>
      <c r="I232" s="221"/>
      <c r="J232" s="221"/>
      <c r="K232" s="221"/>
      <c r="L232" s="221"/>
      <c r="M232" s="221"/>
      <c r="N232" s="221"/>
      <c r="O232" s="221"/>
      <c r="P232" s="221"/>
      <c r="Q232" s="221"/>
      <c r="R232" s="221"/>
      <c r="S232" s="221"/>
      <c r="T232" s="221"/>
      <c r="U232" s="221"/>
      <c r="V232" s="221"/>
      <c r="W232" s="221"/>
      <c r="X232" s="22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149</v>
      </c>
      <c r="AH232" s="211">
        <v>0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>
      <c r="A233" s="218"/>
      <c r="B233" s="219"/>
      <c r="C233" s="254" t="s">
        <v>451</v>
      </c>
      <c r="D233" s="223"/>
      <c r="E233" s="224">
        <v>5.8252499999999996</v>
      </c>
      <c r="F233" s="221"/>
      <c r="G233" s="221"/>
      <c r="H233" s="221"/>
      <c r="I233" s="221"/>
      <c r="J233" s="221"/>
      <c r="K233" s="221"/>
      <c r="L233" s="221"/>
      <c r="M233" s="221"/>
      <c r="N233" s="221"/>
      <c r="O233" s="221"/>
      <c r="P233" s="221"/>
      <c r="Q233" s="221"/>
      <c r="R233" s="221"/>
      <c r="S233" s="221"/>
      <c r="T233" s="221"/>
      <c r="U233" s="221"/>
      <c r="V233" s="221"/>
      <c r="W233" s="221"/>
      <c r="X233" s="22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149</v>
      </c>
      <c r="AH233" s="211">
        <v>0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>
      <c r="A234" s="218"/>
      <c r="B234" s="219"/>
      <c r="C234" s="254" t="s">
        <v>452</v>
      </c>
      <c r="D234" s="223"/>
      <c r="E234" s="224">
        <v>6.99</v>
      </c>
      <c r="F234" s="221"/>
      <c r="G234" s="221"/>
      <c r="H234" s="221"/>
      <c r="I234" s="221"/>
      <c r="J234" s="221"/>
      <c r="K234" s="221"/>
      <c r="L234" s="221"/>
      <c r="M234" s="221"/>
      <c r="N234" s="221"/>
      <c r="O234" s="221"/>
      <c r="P234" s="221"/>
      <c r="Q234" s="221"/>
      <c r="R234" s="221"/>
      <c r="S234" s="221"/>
      <c r="T234" s="221"/>
      <c r="U234" s="221"/>
      <c r="V234" s="221"/>
      <c r="W234" s="221"/>
      <c r="X234" s="22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149</v>
      </c>
      <c r="AH234" s="211">
        <v>0</v>
      </c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>
      <c r="A235" s="218"/>
      <c r="B235" s="219"/>
      <c r="C235" s="254" t="s">
        <v>453</v>
      </c>
      <c r="D235" s="223"/>
      <c r="E235" s="224">
        <v>1.3187500000000001</v>
      </c>
      <c r="F235" s="221"/>
      <c r="G235" s="221"/>
      <c r="H235" s="221"/>
      <c r="I235" s="221"/>
      <c r="J235" s="221"/>
      <c r="K235" s="221"/>
      <c r="L235" s="221"/>
      <c r="M235" s="221"/>
      <c r="N235" s="221"/>
      <c r="O235" s="221"/>
      <c r="P235" s="221"/>
      <c r="Q235" s="221"/>
      <c r="R235" s="221"/>
      <c r="S235" s="221"/>
      <c r="T235" s="221"/>
      <c r="U235" s="221"/>
      <c r="V235" s="221"/>
      <c r="W235" s="221"/>
      <c r="X235" s="22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149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>
      <c r="A236" s="218"/>
      <c r="B236" s="219"/>
      <c r="C236" s="254" t="s">
        <v>454</v>
      </c>
      <c r="D236" s="223"/>
      <c r="E236" s="224">
        <v>1.5587500000000001</v>
      </c>
      <c r="F236" s="221"/>
      <c r="G236" s="221"/>
      <c r="H236" s="221"/>
      <c r="I236" s="221"/>
      <c r="J236" s="221"/>
      <c r="K236" s="221"/>
      <c r="L236" s="221"/>
      <c r="M236" s="221"/>
      <c r="N236" s="221"/>
      <c r="O236" s="221"/>
      <c r="P236" s="221"/>
      <c r="Q236" s="221"/>
      <c r="R236" s="221"/>
      <c r="S236" s="221"/>
      <c r="T236" s="221"/>
      <c r="U236" s="221"/>
      <c r="V236" s="221"/>
      <c r="W236" s="221"/>
      <c r="X236" s="221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149</v>
      </c>
      <c r="AH236" s="211">
        <v>0</v>
      </c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>
      <c r="A237" s="218"/>
      <c r="B237" s="219"/>
      <c r="C237" s="254" t="s">
        <v>455</v>
      </c>
      <c r="D237" s="223"/>
      <c r="E237" s="224">
        <v>1.5587500000000001</v>
      </c>
      <c r="F237" s="221"/>
      <c r="G237" s="221"/>
      <c r="H237" s="221"/>
      <c r="I237" s="221"/>
      <c r="J237" s="221"/>
      <c r="K237" s="221"/>
      <c r="L237" s="221"/>
      <c r="M237" s="221"/>
      <c r="N237" s="221"/>
      <c r="O237" s="221"/>
      <c r="P237" s="221"/>
      <c r="Q237" s="221"/>
      <c r="R237" s="221"/>
      <c r="S237" s="221"/>
      <c r="T237" s="221"/>
      <c r="U237" s="221"/>
      <c r="V237" s="221"/>
      <c r="W237" s="221"/>
      <c r="X237" s="22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149</v>
      </c>
      <c r="AH237" s="211">
        <v>0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>
      <c r="A238" s="218"/>
      <c r="B238" s="219"/>
      <c r="C238" s="254" t="s">
        <v>456</v>
      </c>
      <c r="D238" s="223"/>
      <c r="E238" s="224">
        <v>1.2362500000000001</v>
      </c>
      <c r="F238" s="221"/>
      <c r="G238" s="221"/>
      <c r="H238" s="221"/>
      <c r="I238" s="221"/>
      <c r="J238" s="221"/>
      <c r="K238" s="221"/>
      <c r="L238" s="221"/>
      <c r="M238" s="221"/>
      <c r="N238" s="221"/>
      <c r="O238" s="221"/>
      <c r="P238" s="221"/>
      <c r="Q238" s="221"/>
      <c r="R238" s="221"/>
      <c r="S238" s="221"/>
      <c r="T238" s="221"/>
      <c r="U238" s="221"/>
      <c r="V238" s="221"/>
      <c r="W238" s="221"/>
      <c r="X238" s="22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149</v>
      </c>
      <c r="AH238" s="211">
        <v>0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ht="30" outlineLevel="1">
      <c r="A239" s="232">
        <v>55</v>
      </c>
      <c r="B239" s="233" t="s">
        <v>458</v>
      </c>
      <c r="C239" s="252" t="s">
        <v>459</v>
      </c>
      <c r="D239" s="234" t="s">
        <v>185</v>
      </c>
      <c r="E239" s="235">
        <v>4.4050000000000002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21</v>
      </c>
      <c r="M239" s="237">
        <f>G239*(1+L239/100)</f>
        <v>0</v>
      </c>
      <c r="N239" s="237">
        <v>2.3000000000000001E-4</v>
      </c>
      <c r="O239" s="237">
        <f>ROUND(E239*N239,2)</f>
        <v>0</v>
      </c>
      <c r="P239" s="237">
        <v>0</v>
      </c>
      <c r="Q239" s="237">
        <f>ROUND(E239*P239,2)</f>
        <v>0</v>
      </c>
      <c r="R239" s="237" t="s">
        <v>443</v>
      </c>
      <c r="S239" s="237" t="s">
        <v>143</v>
      </c>
      <c r="T239" s="238" t="s">
        <v>143</v>
      </c>
      <c r="U239" s="221">
        <v>0.21</v>
      </c>
      <c r="V239" s="221">
        <f>ROUND(E239*U239,2)</f>
        <v>0.93</v>
      </c>
      <c r="W239" s="221"/>
      <c r="X239" s="221" t="s">
        <v>144</v>
      </c>
      <c r="Y239" s="211"/>
      <c r="Z239" s="211"/>
      <c r="AA239" s="211"/>
      <c r="AB239" s="211"/>
      <c r="AC239" s="211"/>
      <c r="AD239" s="211"/>
      <c r="AE239" s="211"/>
      <c r="AF239" s="211"/>
      <c r="AG239" s="211" t="s">
        <v>145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>
      <c r="A240" s="218"/>
      <c r="B240" s="219"/>
      <c r="C240" s="254" t="s">
        <v>575</v>
      </c>
      <c r="D240" s="223"/>
      <c r="E240" s="224">
        <v>1.63</v>
      </c>
      <c r="F240" s="221"/>
      <c r="G240" s="221"/>
      <c r="H240" s="221"/>
      <c r="I240" s="221"/>
      <c r="J240" s="221"/>
      <c r="K240" s="221"/>
      <c r="L240" s="221"/>
      <c r="M240" s="221"/>
      <c r="N240" s="221"/>
      <c r="O240" s="221"/>
      <c r="P240" s="221"/>
      <c r="Q240" s="221"/>
      <c r="R240" s="221"/>
      <c r="S240" s="221"/>
      <c r="T240" s="221"/>
      <c r="U240" s="221"/>
      <c r="V240" s="221"/>
      <c r="W240" s="221"/>
      <c r="X240" s="22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149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>
      <c r="A241" s="218"/>
      <c r="B241" s="219"/>
      <c r="C241" s="254" t="s">
        <v>460</v>
      </c>
      <c r="D241" s="223"/>
      <c r="E241" s="224">
        <v>1.675</v>
      </c>
      <c r="F241" s="221"/>
      <c r="G241" s="221"/>
      <c r="H241" s="221"/>
      <c r="I241" s="221"/>
      <c r="J241" s="221"/>
      <c r="K241" s="221"/>
      <c r="L241" s="221"/>
      <c r="M241" s="221"/>
      <c r="N241" s="221"/>
      <c r="O241" s="221"/>
      <c r="P241" s="221"/>
      <c r="Q241" s="221"/>
      <c r="R241" s="221"/>
      <c r="S241" s="221"/>
      <c r="T241" s="221"/>
      <c r="U241" s="221"/>
      <c r="V241" s="221"/>
      <c r="W241" s="221"/>
      <c r="X241" s="22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149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>
      <c r="A242" s="218"/>
      <c r="B242" s="219"/>
      <c r="C242" s="254" t="s">
        <v>461</v>
      </c>
      <c r="D242" s="223"/>
      <c r="E242" s="224">
        <v>1.1000000000000001</v>
      </c>
      <c r="F242" s="221"/>
      <c r="G242" s="221"/>
      <c r="H242" s="221"/>
      <c r="I242" s="221"/>
      <c r="J242" s="221"/>
      <c r="K242" s="221"/>
      <c r="L242" s="221"/>
      <c r="M242" s="221"/>
      <c r="N242" s="221"/>
      <c r="O242" s="221"/>
      <c r="P242" s="221"/>
      <c r="Q242" s="221"/>
      <c r="R242" s="221"/>
      <c r="S242" s="221"/>
      <c r="T242" s="221"/>
      <c r="U242" s="221"/>
      <c r="V242" s="221"/>
      <c r="W242" s="221"/>
      <c r="X242" s="221"/>
      <c r="Y242" s="211"/>
      <c r="Z242" s="211"/>
      <c r="AA242" s="211"/>
      <c r="AB242" s="211"/>
      <c r="AC242" s="211"/>
      <c r="AD242" s="211"/>
      <c r="AE242" s="211"/>
      <c r="AF242" s="211"/>
      <c r="AG242" s="211" t="s">
        <v>149</v>
      </c>
      <c r="AH242" s="211">
        <v>0</v>
      </c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>
      <c r="A243" s="232">
        <v>56</v>
      </c>
      <c r="B243" s="233" t="s">
        <v>462</v>
      </c>
      <c r="C243" s="252" t="s">
        <v>619</v>
      </c>
      <c r="D243" s="234" t="s">
        <v>185</v>
      </c>
      <c r="E243" s="235">
        <v>74.13</v>
      </c>
      <c r="F243" s="236"/>
      <c r="G243" s="237">
        <f>ROUND(E243*F243,2)</f>
        <v>0</v>
      </c>
      <c r="H243" s="236"/>
      <c r="I243" s="237">
        <f>ROUND(E243*H243,2)</f>
        <v>0</v>
      </c>
      <c r="J243" s="236"/>
      <c r="K243" s="237">
        <f>ROUND(E243*J243,2)</f>
        <v>0</v>
      </c>
      <c r="L243" s="237">
        <v>21</v>
      </c>
      <c r="M243" s="237">
        <f>G243*(1+L243/100)</f>
        <v>0</v>
      </c>
      <c r="N243" s="237">
        <v>4.0000000000000003E-5</v>
      </c>
      <c r="O243" s="237">
        <f>ROUND(E243*N243,2)</f>
        <v>0</v>
      </c>
      <c r="P243" s="237">
        <v>0</v>
      </c>
      <c r="Q243" s="237">
        <f>ROUND(E243*P243,2)</f>
        <v>0</v>
      </c>
      <c r="R243" s="237" t="s">
        <v>443</v>
      </c>
      <c r="S243" s="237" t="s">
        <v>143</v>
      </c>
      <c r="T243" s="238" t="s">
        <v>143</v>
      </c>
      <c r="U243" s="221">
        <v>7.0000000000000007E-2</v>
      </c>
      <c r="V243" s="221">
        <f>ROUND(E243*U243,2)</f>
        <v>5.19</v>
      </c>
      <c r="W243" s="221"/>
      <c r="X243" s="221" t="s">
        <v>144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145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>
      <c r="A244" s="218"/>
      <c r="B244" s="219"/>
      <c r="C244" s="255" t="s">
        <v>464</v>
      </c>
      <c r="D244" s="240"/>
      <c r="E244" s="240"/>
      <c r="F244" s="240"/>
      <c r="G244" s="240"/>
      <c r="H244" s="221"/>
      <c r="I244" s="221"/>
      <c r="J244" s="221"/>
      <c r="K244" s="221"/>
      <c r="L244" s="221"/>
      <c r="M244" s="221"/>
      <c r="N244" s="221"/>
      <c r="O244" s="221"/>
      <c r="P244" s="221"/>
      <c r="Q244" s="221"/>
      <c r="R244" s="221"/>
      <c r="S244" s="221"/>
      <c r="T244" s="221"/>
      <c r="U244" s="221"/>
      <c r="V244" s="221"/>
      <c r="W244" s="221"/>
      <c r="X244" s="22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160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>
      <c r="A245" s="218"/>
      <c r="B245" s="219"/>
      <c r="C245" s="254" t="s">
        <v>569</v>
      </c>
      <c r="D245" s="223"/>
      <c r="E245" s="224">
        <v>11.79</v>
      </c>
      <c r="F245" s="221"/>
      <c r="G245" s="221"/>
      <c r="H245" s="221"/>
      <c r="I245" s="221"/>
      <c r="J245" s="221"/>
      <c r="K245" s="221"/>
      <c r="L245" s="221"/>
      <c r="M245" s="221"/>
      <c r="N245" s="221"/>
      <c r="O245" s="221"/>
      <c r="P245" s="221"/>
      <c r="Q245" s="221"/>
      <c r="R245" s="221"/>
      <c r="S245" s="221"/>
      <c r="T245" s="221"/>
      <c r="U245" s="221"/>
      <c r="V245" s="221"/>
      <c r="W245" s="221"/>
      <c r="X245" s="221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149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>
      <c r="A246" s="218"/>
      <c r="B246" s="219"/>
      <c r="C246" s="254" t="s">
        <v>465</v>
      </c>
      <c r="D246" s="223"/>
      <c r="E246" s="224">
        <v>8.5299999999999994</v>
      </c>
      <c r="F246" s="221"/>
      <c r="G246" s="221"/>
      <c r="H246" s="221"/>
      <c r="I246" s="221"/>
      <c r="J246" s="221"/>
      <c r="K246" s="221"/>
      <c r="L246" s="221"/>
      <c r="M246" s="221"/>
      <c r="N246" s="221"/>
      <c r="O246" s="221"/>
      <c r="P246" s="221"/>
      <c r="Q246" s="221"/>
      <c r="R246" s="221"/>
      <c r="S246" s="221"/>
      <c r="T246" s="221"/>
      <c r="U246" s="221"/>
      <c r="V246" s="221"/>
      <c r="W246" s="221"/>
      <c r="X246" s="22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149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>
      <c r="A247" s="218"/>
      <c r="B247" s="219"/>
      <c r="C247" s="254" t="s">
        <v>466</v>
      </c>
      <c r="D247" s="223"/>
      <c r="E247" s="224">
        <v>4.8</v>
      </c>
      <c r="F247" s="221"/>
      <c r="G247" s="221"/>
      <c r="H247" s="221"/>
      <c r="I247" s="221"/>
      <c r="J247" s="221"/>
      <c r="K247" s="221"/>
      <c r="L247" s="221"/>
      <c r="M247" s="221"/>
      <c r="N247" s="221"/>
      <c r="O247" s="221"/>
      <c r="P247" s="221"/>
      <c r="Q247" s="221"/>
      <c r="R247" s="221"/>
      <c r="S247" s="221"/>
      <c r="T247" s="221"/>
      <c r="U247" s="221"/>
      <c r="V247" s="221"/>
      <c r="W247" s="221"/>
      <c r="X247" s="221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149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>
      <c r="A248" s="218"/>
      <c r="B248" s="219"/>
      <c r="C248" s="254" t="s">
        <v>467</v>
      </c>
      <c r="D248" s="223"/>
      <c r="E248" s="224">
        <v>4.8</v>
      </c>
      <c r="F248" s="221"/>
      <c r="G248" s="221"/>
      <c r="H248" s="221"/>
      <c r="I248" s="221"/>
      <c r="J248" s="221"/>
      <c r="K248" s="221"/>
      <c r="L248" s="221"/>
      <c r="M248" s="221"/>
      <c r="N248" s="221"/>
      <c r="O248" s="221"/>
      <c r="P248" s="221"/>
      <c r="Q248" s="221"/>
      <c r="R248" s="221"/>
      <c r="S248" s="221"/>
      <c r="T248" s="221"/>
      <c r="U248" s="221"/>
      <c r="V248" s="221"/>
      <c r="W248" s="221"/>
      <c r="X248" s="221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149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>
      <c r="A249" s="218"/>
      <c r="B249" s="219"/>
      <c r="C249" s="254" t="s">
        <v>380</v>
      </c>
      <c r="D249" s="223"/>
      <c r="E249" s="224">
        <v>10.210000000000001</v>
      </c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149</v>
      </c>
      <c r="AH249" s="211">
        <v>0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>
      <c r="A250" s="218"/>
      <c r="B250" s="219"/>
      <c r="C250" s="254" t="s">
        <v>468</v>
      </c>
      <c r="D250" s="223"/>
      <c r="E250" s="224">
        <v>14.4</v>
      </c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149</v>
      </c>
      <c r="AH250" s="211">
        <v>0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>
      <c r="A251" s="218"/>
      <c r="B251" s="219"/>
      <c r="C251" s="254" t="s">
        <v>469</v>
      </c>
      <c r="D251" s="223"/>
      <c r="E251" s="224">
        <v>5.05</v>
      </c>
      <c r="F251" s="221"/>
      <c r="G251" s="221"/>
      <c r="H251" s="221"/>
      <c r="I251" s="221"/>
      <c r="J251" s="221"/>
      <c r="K251" s="221"/>
      <c r="L251" s="221"/>
      <c r="M251" s="221"/>
      <c r="N251" s="221"/>
      <c r="O251" s="221"/>
      <c r="P251" s="221"/>
      <c r="Q251" s="221"/>
      <c r="R251" s="221"/>
      <c r="S251" s="221"/>
      <c r="T251" s="221"/>
      <c r="U251" s="221"/>
      <c r="V251" s="221"/>
      <c r="W251" s="221"/>
      <c r="X251" s="221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149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>
      <c r="A252" s="218"/>
      <c r="B252" s="219"/>
      <c r="C252" s="254" t="s">
        <v>470</v>
      </c>
      <c r="D252" s="223"/>
      <c r="E252" s="224">
        <v>5.05</v>
      </c>
      <c r="F252" s="221"/>
      <c r="G252" s="221"/>
      <c r="H252" s="221"/>
      <c r="I252" s="221"/>
      <c r="J252" s="221"/>
      <c r="K252" s="221"/>
      <c r="L252" s="221"/>
      <c r="M252" s="221"/>
      <c r="N252" s="221"/>
      <c r="O252" s="221"/>
      <c r="P252" s="221"/>
      <c r="Q252" s="221"/>
      <c r="R252" s="221"/>
      <c r="S252" s="221"/>
      <c r="T252" s="221"/>
      <c r="U252" s="221"/>
      <c r="V252" s="221"/>
      <c r="W252" s="221"/>
      <c r="X252" s="221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149</v>
      </c>
      <c r="AH252" s="211">
        <v>0</v>
      </c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outlineLevel="1">
      <c r="A253" s="218"/>
      <c r="B253" s="219"/>
      <c r="C253" s="254" t="s">
        <v>471</v>
      </c>
      <c r="D253" s="223"/>
      <c r="E253" s="224">
        <v>5.05</v>
      </c>
      <c r="F253" s="221"/>
      <c r="G253" s="221"/>
      <c r="H253" s="221"/>
      <c r="I253" s="221"/>
      <c r="J253" s="221"/>
      <c r="K253" s="221"/>
      <c r="L253" s="221"/>
      <c r="M253" s="221"/>
      <c r="N253" s="221"/>
      <c r="O253" s="221"/>
      <c r="P253" s="221"/>
      <c r="Q253" s="221"/>
      <c r="R253" s="221"/>
      <c r="S253" s="221"/>
      <c r="T253" s="221"/>
      <c r="U253" s="221"/>
      <c r="V253" s="221"/>
      <c r="W253" s="221"/>
      <c r="X253" s="221"/>
      <c r="Y253" s="211"/>
      <c r="Z253" s="211"/>
      <c r="AA253" s="211"/>
      <c r="AB253" s="211"/>
      <c r="AC253" s="211"/>
      <c r="AD253" s="211"/>
      <c r="AE253" s="211"/>
      <c r="AF253" s="211"/>
      <c r="AG253" s="211" t="s">
        <v>149</v>
      </c>
      <c r="AH253" s="211">
        <v>0</v>
      </c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>
      <c r="A254" s="218"/>
      <c r="B254" s="219"/>
      <c r="C254" s="254" t="s">
        <v>472</v>
      </c>
      <c r="D254" s="223"/>
      <c r="E254" s="224">
        <v>4.45</v>
      </c>
      <c r="F254" s="221"/>
      <c r="G254" s="221"/>
      <c r="H254" s="221"/>
      <c r="I254" s="221"/>
      <c r="J254" s="221"/>
      <c r="K254" s="221"/>
      <c r="L254" s="221"/>
      <c r="M254" s="221"/>
      <c r="N254" s="221"/>
      <c r="O254" s="221"/>
      <c r="P254" s="221"/>
      <c r="Q254" s="221"/>
      <c r="R254" s="221"/>
      <c r="S254" s="221"/>
      <c r="T254" s="221"/>
      <c r="U254" s="221"/>
      <c r="V254" s="221"/>
      <c r="W254" s="221"/>
      <c r="X254" s="221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149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ht="20" outlineLevel="1">
      <c r="A255" s="232">
        <v>57</v>
      </c>
      <c r="B255" s="233" t="s">
        <v>473</v>
      </c>
      <c r="C255" s="252" t="s">
        <v>620</v>
      </c>
      <c r="D255" s="234" t="s">
        <v>164</v>
      </c>
      <c r="E255" s="235">
        <v>32.58</v>
      </c>
      <c r="F255" s="236"/>
      <c r="G255" s="237">
        <f>ROUND(E255*F255,2)</f>
        <v>0</v>
      </c>
      <c r="H255" s="236"/>
      <c r="I255" s="237">
        <f>ROUND(E255*H255,2)</f>
        <v>0</v>
      </c>
      <c r="J255" s="236"/>
      <c r="K255" s="237">
        <f>ROUND(E255*J255,2)</f>
        <v>0</v>
      </c>
      <c r="L255" s="237">
        <v>21</v>
      </c>
      <c r="M255" s="237">
        <f>G255*(1+L255/100)</f>
        <v>0</v>
      </c>
      <c r="N255" s="237">
        <v>8.0000000000000004E-4</v>
      </c>
      <c r="O255" s="237">
        <f>ROUND(E255*N255,2)</f>
        <v>0.03</v>
      </c>
      <c r="P255" s="237">
        <v>0</v>
      </c>
      <c r="Q255" s="237">
        <f>ROUND(E255*P255,2)</f>
        <v>0</v>
      </c>
      <c r="R255" s="237" t="s">
        <v>443</v>
      </c>
      <c r="S255" s="237" t="s">
        <v>475</v>
      </c>
      <c r="T255" s="238" t="s">
        <v>475</v>
      </c>
      <c r="U255" s="221">
        <v>0</v>
      </c>
      <c r="V255" s="221">
        <f>ROUND(E255*U255,2)</f>
        <v>0</v>
      </c>
      <c r="W255" s="221"/>
      <c r="X255" s="221" t="s">
        <v>144</v>
      </c>
      <c r="Y255" s="211"/>
      <c r="Z255" s="211"/>
      <c r="AA255" s="211"/>
      <c r="AB255" s="211"/>
      <c r="AC255" s="211"/>
      <c r="AD255" s="211"/>
      <c r="AE255" s="211"/>
      <c r="AF255" s="211"/>
      <c r="AG255" s="211" t="s">
        <v>363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outlineLevel="1">
      <c r="A256" s="218"/>
      <c r="B256" s="219"/>
      <c r="C256" s="254" t="s">
        <v>573</v>
      </c>
      <c r="D256" s="223"/>
      <c r="E256" s="224">
        <v>32.58</v>
      </c>
      <c r="F256" s="221"/>
      <c r="G256" s="221"/>
      <c r="H256" s="221"/>
      <c r="I256" s="221"/>
      <c r="J256" s="221"/>
      <c r="K256" s="221"/>
      <c r="L256" s="221"/>
      <c r="M256" s="221"/>
      <c r="N256" s="221"/>
      <c r="O256" s="221"/>
      <c r="P256" s="221"/>
      <c r="Q256" s="221"/>
      <c r="R256" s="221"/>
      <c r="S256" s="221"/>
      <c r="T256" s="221"/>
      <c r="U256" s="221"/>
      <c r="V256" s="221"/>
      <c r="W256" s="221"/>
      <c r="X256" s="221"/>
      <c r="Y256" s="211"/>
      <c r="Z256" s="211"/>
      <c r="AA256" s="211"/>
      <c r="AB256" s="211"/>
      <c r="AC256" s="211"/>
      <c r="AD256" s="211"/>
      <c r="AE256" s="211"/>
      <c r="AF256" s="211"/>
      <c r="AG256" s="211" t="s">
        <v>149</v>
      </c>
      <c r="AH256" s="211">
        <v>0</v>
      </c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>
      <c r="A257" s="232">
        <v>58</v>
      </c>
      <c r="B257" s="233" t="s">
        <v>476</v>
      </c>
      <c r="C257" s="252" t="s">
        <v>477</v>
      </c>
      <c r="D257" s="234" t="s">
        <v>164</v>
      </c>
      <c r="E257" s="235">
        <v>35.838000000000001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21</v>
      </c>
      <c r="M257" s="237">
        <f>G257*(1+L257/100)</f>
        <v>0</v>
      </c>
      <c r="N257" s="237">
        <v>1.9199999999999998E-2</v>
      </c>
      <c r="O257" s="237">
        <f>ROUND(E257*N257,2)</f>
        <v>0.69</v>
      </c>
      <c r="P257" s="237">
        <v>0</v>
      </c>
      <c r="Q257" s="237">
        <f>ROUND(E257*P257,2)</f>
        <v>0</v>
      </c>
      <c r="R257" s="237" t="s">
        <v>265</v>
      </c>
      <c r="S257" s="237" t="s">
        <v>143</v>
      </c>
      <c r="T257" s="238" t="s">
        <v>143</v>
      </c>
      <c r="U257" s="221">
        <v>0</v>
      </c>
      <c r="V257" s="221">
        <f>ROUND(E257*U257,2)</f>
        <v>0</v>
      </c>
      <c r="W257" s="221"/>
      <c r="X257" s="221" t="s">
        <v>266</v>
      </c>
      <c r="Y257" s="211"/>
      <c r="Z257" s="211"/>
      <c r="AA257" s="211"/>
      <c r="AB257" s="211"/>
      <c r="AC257" s="211"/>
      <c r="AD257" s="211"/>
      <c r="AE257" s="211"/>
      <c r="AF257" s="211"/>
      <c r="AG257" s="211" t="s">
        <v>267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>
      <c r="A258" s="218"/>
      <c r="B258" s="219"/>
      <c r="C258" s="254" t="s">
        <v>576</v>
      </c>
      <c r="D258" s="223"/>
      <c r="E258" s="224">
        <v>35.838000000000001</v>
      </c>
      <c r="F258" s="221"/>
      <c r="G258" s="221"/>
      <c r="H258" s="221"/>
      <c r="I258" s="221"/>
      <c r="J258" s="221"/>
      <c r="K258" s="221"/>
      <c r="L258" s="221"/>
      <c r="M258" s="221"/>
      <c r="N258" s="221"/>
      <c r="O258" s="221"/>
      <c r="P258" s="221"/>
      <c r="Q258" s="221"/>
      <c r="R258" s="221"/>
      <c r="S258" s="221"/>
      <c r="T258" s="221"/>
      <c r="U258" s="221"/>
      <c r="V258" s="221"/>
      <c r="W258" s="221"/>
      <c r="X258" s="221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149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>
      <c r="A259" s="218">
        <v>59</v>
      </c>
      <c r="B259" s="219" t="s">
        <v>479</v>
      </c>
      <c r="C259" s="257" t="s">
        <v>621</v>
      </c>
      <c r="D259" s="220" t="s">
        <v>0</v>
      </c>
      <c r="E259" s="249"/>
      <c r="F259" s="222"/>
      <c r="G259" s="221">
        <f>ROUND(E259*F259,2)</f>
        <v>0</v>
      </c>
      <c r="H259" s="222"/>
      <c r="I259" s="221">
        <f>ROUND(E259*H259,2)</f>
        <v>0</v>
      </c>
      <c r="J259" s="222"/>
      <c r="K259" s="221">
        <f>ROUND(E259*J259,2)</f>
        <v>0</v>
      </c>
      <c r="L259" s="221">
        <v>21</v>
      </c>
      <c r="M259" s="221">
        <f>G259*(1+L259/100)</f>
        <v>0</v>
      </c>
      <c r="N259" s="221">
        <v>0</v>
      </c>
      <c r="O259" s="221">
        <f>ROUND(E259*N259,2)</f>
        <v>0</v>
      </c>
      <c r="P259" s="221">
        <v>0</v>
      </c>
      <c r="Q259" s="221">
        <f>ROUND(E259*P259,2)</f>
        <v>0</v>
      </c>
      <c r="R259" s="221" t="s">
        <v>443</v>
      </c>
      <c r="S259" s="221" t="s">
        <v>143</v>
      </c>
      <c r="T259" s="221" t="s">
        <v>143</v>
      </c>
      <c r="U259" s="221">
        <v>0</v>
      </c>
      <c r="V259" s="221">
        <f>ROUND(E259*U259,2)</f>
        <v>0</v>
      </c>
      <c r="W259" s="221"/>
      <c r="X259" s="221" t="s">
        <v>359</v>
      </c>
      <c r="Y259" s="211"/>
      <c r="Z259" s="211"/>
      <c r="AA259" s="211"/>
      <c r="AB259" s="211"/>
      <c r="AC259" s="211"/>
      <c r="AD259" s="211"/>
      <c r="AE259" s="211"/>
      <c r="AF259" s="211"/>
      <c r="AG259" s="211" t="s">
        <v>360</v>
      </c>
      <c r="AH259" s="211"/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>
      <c r="A260" s="218"/>
      <c r="B260" s="219"/>
      <c r="C260" s="262" t="s">
        <v>618</v>
      </c>
      <c r="D260" s="261"/>
      <c r="E260" s="261"/>
      <c r="F260" s="261"/>
      <c r="G260" s="261"/>
      <c r="H260" s="221"/>
      <c r="I260" s="221"/>
      <c r="J260" s="221"/>
      <c r="K260" s="221"/>
      <c r="L260" s="221"/>
      <c r="M260" s="221"/>
      <c r="N260" s="221"/>
      <c r="O260" s="221"/>
      <c r="P260" s="221"/>
      <c r="Q260" s="221"/>
      <c r="R260" s="221"/>
      <c r="S260" s="221"/>
      <c r="T260" s="221"/>
      <c r="U260" s="221"/>
      <c r="V260" s="221"/>
      <c r="W260" s="221"/>
      <c r="X260" s="221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147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ht="13">
      <c r="A261" s="226" t="s">
        <v>137</v>
      </c>
      <c r="B261" s="227" t="s">
        <v>96</v>
      </c>
      <c r="C261" s="251" t="s">
        <v>97</v>
      </c>
      <c r="D261" s="228"/>
      <c r="E261" s="229"/>
      <c r="F261" s="230"/>
      <c r="G261" s="230">
        <f>SUMIF(AG262:AG295,"&lt;&gt;NOR",G262:G295)</f>
        <v>0</v>
      </c>
      <c r="H261" s="230"/>
      <c r="I261" s="230">
        <f>SUM(I262:I295)</f>
        <v>0</v>
      </c>
      <c r="J261" s="230"/>
      <c r="K261" s="230">
        <f>SUM(K262:K295)</f>
        <v>0</v>
      </c>
      <c r="L261" s="230"/>
      <c r="M261" s="230">
        <f>SUM(M262:M295)</f>
        <v>0</v>
      </c>
      <c r="N261" s="230"/>
      <c r="O261" s="230">
        <f>SUM(O262:O295)</f>
        <v>2.61</v>
      </c>
      <c r="P261" s="230"/>
      <c r="Q261" s="230">
        <f>SUM(Q262:Q295)</f>
        <v>0</v>
      </c>
      <c r="R261" s="230"/>
      <c r="S261" s="230"/>
      <c r="T261" s="231"/>
      <c r="U261" s="225"/>
      <c r="V261" s="225">
        <f>SUM(V262:V295)</f>
        <v>139.47999999999999</v>
      </c>
      <c r="W261" s="225"/>
      <c r="X261" s="225"/>
      <c r="AG261" t="s">
        <v>138</v>
      </c>
    </row>
    <row r="262" spans="1:60" ht="20" outlineLevel="1">
      <c r="A262" s="232">
        <v>60</v>
      </c>
      <c r="B262" s="233" t="s">
        <v>492</v>
      </c>
      <c r="C262" s="252" t="s">
        <v>622</v>
      </c>
      <c r="D262" s="234" t="s">
        <v>164</v>
      </c>
      <c r="E262" s="235">
        <v>128.93299999999999</v>
      </c>
      <c r="F262" s="236"/>
      <c r="G262" s="237">
        <f>ROUND(E262*F262,2)</f>
        <v>0</v>
      </c>
      <c r="H262" s="236"/>
      <c r="I262" s="237">
        <f>ROUND(E262*H262,2)</f>
        <v>0</v>
      </c>
      <c r="J262" s="236"/>
      <c r="K262" s="237">
        <f>ROUND(E262*J262,2)</f>
        <v>0</v>
      </c>
      <c r="L262" s="237">
        <v>21</v>
      </c>
      <c r="M262" s="237">
        <f>G262*(1+L262/100)</f>
        <v>0</v>
      </c>
      <c r="N262" s="237">
        <v>4.9699999999999996E-3</v>
      </c>
      <c r="O262" s="237">
        <f>ROUND(E262*N262,2)</f>
        <v>0.64</v>
      </c>
      <c r="P262" s="237">
        <v>0</v>
      </c>
      <c r="Q262" s="237">
        <f>ROUND(E262*P262,2)</f>
        <v>0</v>
      </c>
      <c r="R262" s="237" t="s">
        <v>443</v>
      </c>
      <c r="S262" s="237" t="s">
        <v>143</v>
      </c>
      <c r="T262" s="238" t="s">
        <v>143</v>
      </c>
      <c r="U262" s="221">
        <v>0.98</v>
      </c>
      <c r="V262" s="221">
        <f>ROUND(E262*U262,2)</f>
        <v>126.35</v>
      </c>
      <c r="W262" s="221"/>
      <c r="X262" s="221" t="s">
        <v>144</v>
      </c>
      <c r="Y262" s="211"/>
      <c r="Z262" s="211"/>
      <c r="AA262" s="211"/>
      <c r="AB262" s="211"/>
      <c r="AC262" s="211"/>
      <c r="AD262" s="211"/>
      <c r="AE262" s="211"/>
      <c r="AF262" s="211"/>
      <c r="AG262" s="211" t="s">
        <v>363</v>
      </c>
      <c r="AH262" s="211"/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>
      <c r="A263" s="218"/>
      <c r="B263" s="219"/>
      <c r="C263" s="254" t="s">
        <v>557</v>
      </c>
      <c r="D263" s="223"/>
      <c r="E263" s="224">
        <v>21.158999999999999</v>
      </c>
      <c r="F263" s="221"/>
      <c r="G263" s="221"/>
      <c r="H263" s="221"/>
      <c r="I263" s="221"/>
      <c r="J263" s="221"/>
      <c r="K263" s="221"/>
      <c r="L263" s="221"/>
      <c r="M263" s="221"/>
      <c r="N263" s="221"/>
      <c r="O263" s="221"/>
      <c r="P263" s="221"/>
      <c r="Q263" s="221"/>
      <c r="R263" s="221"/>
      <c r="S263" s="221"/>
      <c r="T263" s="221"/>
      <c r="U263" s="221"/>
      <c r="V263" s="221"/>
      <c r="W263" s="221"/>
      <c r="X263" s="221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149</v>
      </c>
      <c r="AH263" s="211">
        <v>0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>
      <c r="A264" s="218"/>
      <c r="B264" s="219"/>
      <c r="C264" s="254" t="s">
        <v>229</v>
      </c>
      <c r="D264" s="223"/>
      <c r="E264" s="224">
        <v>13.313000000000001</v>
      </c>
      <c r="F264" s="221"/>
      <c r="G264" s="221"/>
      <c r="H264" s="221"/>
      <c r="I264" s="221"/>
      <c r="J264" s="221"/>
      <c r="K264" s="221"/>
      <c r="L264" s="221"/>
      <c r="M264" s="221"/>
      <c r="N264" s="221"/>
      <c r="O264" s="221"/>
      <c r="P264" s="221"/>
      <c r="Q264" s="221"/>
      <c r="R264" s="221"/>
      <c r="S264" s="221"/>
      <c r="T264" s="221"/>
      <c r="U264" s="221"/>
      <c r="V264" s="221"/>
      <c r="W264" s="221"/>
      <c r="X264" s="22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149</v>
      </c>
      <c r="AH264" s="211">
        <v>0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>
      <c r="A265" s="218"/>
      <c r="B265" s="219"/>
      <c r="C265" s="254" t="s">
        <v>230</v>
      </c>
      <c r="D265" s="223"/>
      <c r="E265" s="224">
        <v>16.96</v>
      </c>
      <c r="F265" s="221"/>
      <c r="G265" s="221"/>
      <c r="H265" s="221"/>
      <c r="I265" s="221"/>
      <c r="J265" s="221"/>
      <c r="K265" s="221"/>
      <c r="L265" s="221"/>
      <c r="M265" s="221"/>
      <c r="N265" s="221"/>
      <c r="O265" s="221"/>
      <c r="P265" s="221"/>
      <c r="Q265" s="221"/>
      <c r="R265" s="221"/>
      <c r="S265" s="221"/>
      <c r="T265" s="221"/>
      <c r="U265" s="221"/>
      <c r="V265" s="221"/>
      <c r="W265" s="221"/>
      <c r="X265" s="22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149</v>
      </c>
      <c r="AH265" s="211">
        <v>0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>
      <c r="A266" s="218"/>
      <c r="B266" s="219"/>
      <c r="C266" s="254" t="s">
        <v>231</v>
      </c>
      <c r="D266" s="223"/>
      <c r="E266" s="224">
        <v>17.841000000000001</v>
      </c>
      <c r="F266" s="221"/>
      <c r="G266" s="221"/>
      <c r="H266" s="221"/>
      <c r="I266" s="221"/>
      <c r="J266" s="221"/>
      <c r="K266" s="221"/>
      <c r="L266" s="221"/>
      <c r="M266" s="221"/>
      <c r="N266" s="221"/>
      <c r="O266" s="221"/>
      <c r="P266" s="221"/>
      <c r="Q266" s="221"/>
      <c r="R266" s="221"/>
      <c r="S266" s="221"/>
      <c r="T266" s="221"/>
      <c r="U266" s="221"/>
      <c r="V266" s="221"/>
      <c r="W266" s="221"/>
      <c r="X266" s="22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149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>
      <c r="A267" s="218"/>
      <c r="B267" s="219"/>
      <c r="C267" s="254" t="s">
        <v>232</v>
      </c>
      <c r="D267" s="223"/>
      <c r="E267" s="224">
        <v>22.84</v>
      </c>
      <c r="F267" s="221"/>
      <c r="G267" s="221"/>
      <c r="H267" s="221"/>
      <c r="I267" s="221"/>
      <c r="J267" s="221"/>
      <c r="K267" s="221"/>
      <c r="L267" s="221"/>
      <c r="M267" s="221"/>
      <c r="N267" s="221"/>
      <c r="O267" s="221"/>
      <c r="P267" s="221"/>
      <c r="Q267" s="221"/>
      <c r="R267" s="221"/>
      <c r="S267" s="221"/>
      <c r="T267" s="221"/>
      <c r="U267" s="221"/>
      <c r="V267" s="221"/>
      <c r="W267" s="221"/>
      <c r="X267" s="22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149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>
      <c r="A268" s="218"/>
      <c r="B268" s="219"/>
      <c r="C268" s="254" t="s">
        <v>233</v>
      </c>
      <c r="D268" s="223"/>
      <c r="E268" s="224">
        <v>9.625</v>
      </c>
      <c r="F268" s="221"/>
      <c r="G268" s="221"/>
      <c r="H268" s="221"/>
      <c r="I268" s="221"/>
      <c r="J268" s="221"/>
      <c r="K268" s="221"/>
      <c r="L268" s="221"/>
      <c r="M268" s="221"/>
      <c r="N268" s="221"/>
      <c r="O268" s="221"/>
      <c r="P268" s="221"/>
      <c r="Q268" s="221"/>
      <c r="R268" s="221"/>
      <c r="S268" s="221"/>
      <c r="T268" s="221"/>
      <c r="U268" s="221"/>
      <c r="V268" s="221"/>
      <c r="W268" s="221"/>
      <c r="X268" s="221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149</v>
      </c>
      <c r="AH268" s="211">
        <v>0</v>
      </c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>
      <c r="A269" s="218"/>
      <c r="B269" s="219"/>
      <c r="C269" s="254" t="s">
        <v>234</v>
      </c>
      <c r="D269" s="223"/>
      <c r="E269" s="224">
        <v>9.625</v>
      </c>
      <c r="F269" s="221"/>
      <c r="G269" s="221"/>
      <c r="H269" s="221"/>
      <c r="I269" s="221"/>
      <c r="J269" s="221"/>
      <c r="K269" s="221"/>
      <c r="L269" s="221"/>
      <c r="M269" s="221"/>
      <c r="N269" s="221"/>
      <c r="O269" s="221"/>
      <c r="P269" s="221"/>
      <c r="Q269" s="221"/>
      <c r="R269" s="221"/>
      <c r="S269" s="221"/>
      <c r="T269" s="221"/>
      <c r="U269" s="221"/>
      <c r="V269" s="221"/>
      <c r="W269" s="221"/>
      <c r="X269" s="22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149</v>
      </c>
      <c r="AH269" s="211">
        <v>0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>
      <c r="A270" s="218"/>
      <c r="B270" s="219"/>
      <c r="C270" s="254" t="s">
        <v>235</v>
      </c>
      <c r="D270" s="223"/>
      <c r="E270" s="224">
        <v>9.625</v>
      </c>
      <c r="F270" s="221"/>
      <c r="G270" s="221"/>
      <c r="H270" s="221"/>
      <c r="I270" s="221"/>
      <c r="J270" s="221"/>
      <c r="K270" s="221"/>
      <c r="L270" s="221"/>
      <c r="M270" s="221"/>
      <c r="N270" s="221"/>
      <c r="O270" s="221"/>
      <c r="P270" s="221"/>
      <c r="Q270" s="221"/>
      <c r="R270" s="221"/>
      <c r="S270" s="221"/>
      <c r="T270" s="221"/>
      <c r="U270" s="221"/>
      <c r="V270" s="221"/>
      <c r="W270" s="221"/>
      <c r="X270" s="22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149</v>
      </c>
      <c r="AH270" s="211">
        <v>0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>
      <c r="A271" s="218"/>
      <c r="B271" s="219"/>
      <c r="C271" s="254" t="s">
        <v>236</v>
      </c>
      <c r="D271" s="223"/>
      <c r="E271" s="224">
        <v>7.9450000000000003</v>
      </c>
      <c r="F271" s="221"/>
      <c r="G271" s="221"/>
      <c r="H271" s="221"/>
      <c r="I271" s="221"/>
      <c r="J271" s="221"/>
      <c r="K271" s="221"/>
      <c r="L271" s="221"/>
      <c r="M271" s="221"/>
      <c r="N271" s="221"/>
      <c r="O271" s="221"/>
      <c r="P271" s="221"/>
      <c r="Q271" s="221"/>
      <c r="R271" s="221"/>
      <c r="S271" s="221"/>
      <c r="T271" s="221"/>
      <c r="U271" s="221"/>
      <c r="V271" s="221"/>
      <c r="W271" s="221"/>
      <c r="X271" s="22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149</v>
      </c>
      <c r="AH271" s="211">
        <v>0</v>
      </c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ht="20" outlineLevel="1">
      <c r="A272" s="232">
        <v>61</v>
      </c>
      <c r="B272" s="233" t="s">
        <v>494</v>
      </c>
      <c r="C272" s="252" t="s">
        <v>623</v>
      </c>
      <c r="D272" s="234" t="s">
        <v>164</v>
      </c>
      <c r="E272" s="235">
        <v>128.93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21</v>
      </c>
      <c r="M272" s="237">
        <f>G272*(1+L272/100)</f>
        <v>0</v>
      </c>
      <c r="N272" s="237">
        <v>1.1E-4</v>
      </c>
      <c r="O272" s="237">
        <f>ROUND(E272*N272,2)</f>
        <v>0.01</v>
      </c>
      <c r="P272" s="237">
        <v>0</v>
      </c>
      <c r="Q272" s="237">
        <f>ROUND(E272*P272,2)</f>
        <v>0</v>
      </c>
      <c r="R272" s="237" t="s">
        <v>443</v>
      </c>
      <c r="S272" s="237" t="s">
        <v>143</v>
      </c>
      <c r="T272" s="238" t="s">
        <v>143</v>
      </c>
      <c r="U272" s="221">
        <v>0</v>
      </c>
      <c r="V272" s="221">
        <f>ROUND(E272*U272,2)</f>
        <v>0</v>
      </c>
      <c r="W272" s="221"/>
      <c r="X272" s="221" t="s">
        <v>144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363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>
      <c r="A273" s="218"/>
      <c r="B273" s="219"/>
      <c r="C273" s="254" t="s">
        <v>579</v>
      </c>
      <c r="D273" s="223"/>
      <c r="E273" s="224">
        <v>128.93</v>
      </c>
      <c r="F273" s="221"/>
      <c r="G273" s="221"/>
      <c r="H273" s="221"/>
      <c r="I273" s="221"/>
      <c r="J273" s="221"/>
      <c r="K273" s="221"/>
      <c r="L273" s="221"/>
      <c r="M273" s="221"/>
      <c r="N273" s="221"/>
      <c r="O273" s="221"/>
      <c r="P273" s="221"/>
      <c r="Q273" s="221"/>
      <c r="R273" s="221"/>
      <c r="S273" s="221"/>
      <c r="T273" s="221"/>
      <c r="U273" s="221"/>
      <c r="V273" s="221"/>
      <c r="W273" s="221"/>
      <c r="X273" s="22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149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>
      <c r="A274" s="232">
        <v>62</v>
      </c>
      <c r="B274" s="233" t="s">
        <v>480</v>
      </c>
      <c r="C274" s="252" t="s">
        <v>481</v>
      </c>
      <c r="D274" s="234" t="s">
        <v>185</v>
      </c>
      <c r="E274" s="235">
        <v>74.73</v>
      </c>
      <c r="F274" s="236"/>
      <c r="G274" s="237">
        <f>ROUND(E274*F274,2)</f>
        <v>0</v>
      </c>
      <c r="H274" s="236"/>
      <c r="I274" s="237">
        <f>ROUND(E274*H274,2)</f>
        <v>0</v>
      </c>
      <c r="J274" s="236"/>
      <c r="K274" s="237">
        <f>ROUND(E274*J274,2)</f>
        <v>0</v>
      </c>
      <c r="L274" s="237">
        <v>21</v>
      </c>
      <c r="M274" s="237">
        <f>G274*(1+L274/100)</f>
        <v>0</v>
      </c>
      <c r="N274" s="237">
        <v>1E-4</v>
      </c>
      <c r="O274" s="237">
        <f>ROUND(E274*N274,2)</f>
        <v>0.01</v>
      </c>
      <c r="P274" s="237">
        <v>0</v>
      </c>
      <c r="Q274" s="237">
        <f>ROUND(E274*P274,2)</f>
        <v>0</v>
      </c>
      <c r="R274" s="237" t="s">
        <v>443</v>
      </c>
      <c r="S274" s="237" t="s">
        <v>143</v>
      </c>
      <c r="T274" s="238" t="s">
        <v>143</v>
      </c>
      <c r="U274" s="221">
        <v>0.12</v>
      </c>
      <c r="V274" s="221">
        <f>ROUND(E274*U274,2)</f>
        <v>8.9700000000000006</v>
      </c>
      <c r="W274" s="221"/>
      <c r="X274" s="221" t="s">
        <v>144</v>
      </c>
      <c r="Y274" s="211"/>
      <c r="Z274" s="211"/>
      <c r="AA274" s="211"/>
      <c r="AB274" s="211"/>
      <c r="AC274" s="211"/>
      <c r="AD274" s="211"/>
      <c r="AE274" s="211"/>
      <c r="AF274" s="211"/>
      <c r="AG274" s="211" t="s">
        <v>363</v>
      </c>
      <c r="AH274" s="211"/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>
      <c r="A275" s="218"/>
      <c r="B275" s="219"/>
      <c r="C275" s="254" t="s">
        <v>569</v>
      </c>
      <c r="D275" s="223"/>
      <c r="E275" s="224">
        <v>11.79</v>
      </c>
      <c r="F275" s="221"/>
      <c r="G275" s="221"/>
      <c r="H275" s="221"/>
      <c r="I275" s="221"/>
      <c r="J275" s="221"/>
      <c r="K275" s="221"/>
      <c r="L275" s="221"/>
      <c r="M275" s="221"/>
      <c r="N275" s="221"/>
      <c r="O275" s="221"/>
      <c r="P275" s="221"/>
      <c r="Q275" s="221"/>
      <c r="R275" s="221"/>
      <c r="S275" s="221"/>
      <c r="T275" s="221"/>
      <c r="U275" s="221"/>
      <c r="V275" s="221"/>
      <c r="W275" s="221"/>
      <c r="X275" s="221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149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>
      <c r="A276" s="218"/>
      <c r="B276" s="219"/>
      <c r="C276" s="254" t="s">
        <v>465</v>
      </c>
      <c r="D276" s="223"/>
      <c r="E276" s="224">
        <v>8.5299999999999994</v>
      </c>
      <c r="F276" s="221"/>
      <c r="G276" s="221"/>
      <c r="H276" s="221"/>
      <c r="I276" s="221"/>
      <c r="J276" s="221"/>
      <c r="K276" s="221"/>
      <c r="L276" s="221"/>
      <c r="M276" s="221"/>
      <c r="N276" s="221"/>
      <c r="O276" s="221"/>
      <c r="P276" s="221"/>
      <c r="Q276" s="221"/>
      <c r="R276" s="221"/>
      <c r="S276" s="221"/>
      <c r="T276" s="221"/>
      <c r="U276" s="221"/>
      <c r="V276" s="221"/>
      <c r="W276" s="221"/>
      <c r="X276" s="221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149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>
      <c r="A277" s="218"/>
      <c r="B277" s="219"/>
      <c r="C277" s="254" t="s">
        <v>466</v>
      </c>
      <c r="D277" s="223"/>
      <c r="E277" s="224">
        <v>4.8</v>
      </c>
      <c r="F277" s="221"/>
      <c r="G277" s="221"/>
      <c r="H277" s="221"/>
      <c r="I277" s="221"/>
      <c r="J277" s="221"/>
      <c r="K277" s="221"/>
      <c r="L277" s="221"/>
      <c r="M277" s="221"/>
      <c r="N277" s="221"/>
      <c r="O277" s="221"/>
      <c r="P277" s="221"/>
      <c r="Q277" s="221"/>
      <c r="R277" s="221"/>
      <c r="S277" s="221"/>
      <c r="T277" s="221"/>
      <c r="U277" s="221"/>
      <c r="V277" s="221"/>
      <c r="W277" s="221"/>
      <c r="X277" s="221"/>
      <c r="Y277" s="211"/>
      <c r="Z277" s="211"/>
      <c r="AA277" s="211"/>
      <c r="AB277" s="211"/>
      <c r="AC277" s="211"/>
      <c r="AD277" s="211"/>
      <c r="AE277" s="211"/>
      <c r="AF277" s="211"/>
      <c r="AG277" s="211" t="s">
        <v>149</v>
      </c>
      <c r="AH277" s="211">
        <v>0</v>
      </c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>
      <c r="A278" s="218"/>
      <c r="B278" s="219"/>
      <c r="C278" s="254" t="s">
        <v>467</v>
      </c>
      <c r="D278" s="223"/>
      <c r="E278" s="224">
        <v>4.8</v>
      </c>
      <c r="F278" s="221"/>
      <c r="G278" s="221"/>
      <c r="H278" s="221"/>
      <c r="I278" s="221"/>
      <c r="J278" s="221"/>
      <c r="K278" s="221"/>
      <c r="L278" s="221"/>
      <c r="M278" s="221"/>
      <c r="N278" s="221"/>
      <c r="O278" s="221"/>
      <c r="P278" s="221"/>
      <c r="Q278" s="221"/>
      <c r="R278" s="221"/>
      <c r="S278" s="221"/>
      <c r="T278" s="221"/>
      <c r="U278" s="221"/>
      <c r="V278" s="221"/>
      <c r="W278" s="221"/>
      <c r="X278" s="221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149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>
      <c r="A279" s="218"/>
      <c r="B279" s="219"/>
      <c r="C279" s="254" t="s">
        <v>380</v>
      </c>
      <c r="D279" s="223"/>
      <c r="E279" s="224">
        <v>10.210000000000001</v>
      </c>
      <c r="F279" s="221"/>
      <c r="G279" s="221"/>
      <c r="H279" s="221"/>
      <c r="I279" s="221"/>
      <c r="J279" s="221"/>
      <c r="K279" s="221"/>
      <c r="L279" s="221"/>
      <c r="M279" s="221"/>
      <c r="N279" s="221"/>
      <c r="O279" s="221"/>
      <c r="P279" s="221"/>
      <c r="Q279" s="221"/>
      <c r="R279" s="221"/>
      <c r="S279" s="221"/>
      <c r="T279" s="221"/>
      <c r="U279" s="221"/>
      <c r="V279" s="221"/>
      <c r="W279" s="221"/>
      <c r="X279" s="221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149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>
      <c r="A280" s="218"/>
      <c r="B280" s="219"/>
      <c r="C280" s="254" t="s">
        <v>468</v>
      </c>
      <c r="D280" s="223"/>
      <c r="E280" s="224">
        <v>14.4</v>
      </c>
      <c r="F280" s="221"/>
      <c r="G280" s="221"/>
      <c r="H280" s="221"/>
      <c r="I280" s="221"/>
      <c r="J280" s="221"/>
      <c r="K280" s="221"/>
      <c r="L280" s="221"/>
      <c r="M280" s="221"/>
      <c r="N280" s="221"/>
      <c r="O280" s="221"/>
      <c r="P280" s="221"/>
      <c r="Q280" s="221"/>
      <c r="R280" s="221"/>
      <c r="S280" s="221"/>
      <c r="T280" s="221"/>
      <c r="U280" s="221"/>
      <c r="V280" s="221"/>
      <c r="W280" s="221"/>
      <c r="X280" s="221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149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>
      <c r="A281" s="218"/>
      <c r="B281" s="219"/>
      <c r="C281" s="254" t="s">
        <v>482</v>
      </c>
      <c r="D281" s="223"/>
      <c r="E281" s="224">
        <v>5.25</v>
      </c>
      <c r="F281" s="221"/>
      <c r="G281" s="221"/>
      <c r="H281" s="221"/>
      <c r="I281" s="221"/>
      <c r="J281" s="221"/>
      <c r="K281" s="221"/>
      <c r="L281" s="221"/>
      <c r="M281" s="221"/>
      <c r="N281" s="221"/>
      <c r="O281" s="221"/>
      <c r="P281" s="221"/>
      <c r="Q281" s="221"/>
      <c r="R281" s="221"/>
      <c r="S281" s="221"/>
      <c r="T281" s="221"/>
      <c r="U281" s="221"/>
      <c r="V281" s="221"/>
      <c r="W281" s="221"/>
      <c r="X281" s="221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149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>
      <c r="A282" s="218"/>
      <c r="B282" s="219"/>
      <c r="C282" s="254" t="s">
        <v>483</v>
      </c>
      <c r="D282" s="223"/>
      <c r="E282" s="224">
        <v>5.25</v>
      </c>
      <c r="F282" s="221"/>
      <c r="G282" s="221"/>
      <c r="H282" s="221"/>
      <c r="I282" s="221"/>
      <c r="J282" s="221"/>
      <c r="K282" s="221"/>
      <c r="L282" s="221"/>
      <c r="M282" s="221"/>
      <c r="N282" s="221"/>
      <c r="O282" s="221"/>
      <c r="P282" s="221"/>
      <c r="Q282" s="221"/>
      <c r="R282" s="221"/>
      <c r="S282" s="221"/>
      <c r="T282" s="221"/>
      <c r="U282" s="221"/>
      <c r="V282" s="221"/>
      <c r="W282" s="221"/>
      <c r="X282" s="221"/>
      <c r="Y282" s="211"/>
      <c r="Z282" s="211"/>
      <c r="AA282" s="211"/>
      <c r="AB282" s="211"/>
      <c r="AC282" s="211"/>
      <c r="AD282" s="211"/>
      <c r="AE282" s="211"/>
      <c r="AF282" s="211"/>
      <c r="AG282" s="211" t="s">
        <v>149</v>
      </c>
      <c r="AH282" s="211">
        <v>0</v>
      </c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>
      <c r="A283" s="218"/>
      <c r="B283" s="219"/>
      <c r="C283" s="254" t="s">
        <v>484</v>
      </c>
      <c r="D283" s="223"/>
      <c r="E283" s="224">
        <v>5.25</v>
      </c>
      <c r="F283" s="221"/>
      <c r="G283" s="221"/>
      <c r="H283" s="221"/>
      <c r="I283" s="221"/>
      <c r="J283" s="221"/>
      <c r="K283" s="221"/>
      <c r="L283" s="221"/>
      <c r="M283" s="221"/>
      <c r="N283" s="221"/>
      <c r="O283" s="221"/>
      <c r="P283" s="221"/>
      <c r="Q283" s="221"/>
      <c r="R283" s="221"/>
      <c r="S283" s="221"/>
      <c r="T283" s="221"/>
      <c r="U283" s="221"/>
      <c r="V283" s="221"/>
      <c r="W283" s="221"/>
      <c r="X283" s="221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149</v>
      </c>
      <c r="AH283" s="211">
        <v>0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outlineLevel="1">
      <c r="A284" s="218"/>
      <c r="B284" s="219"/>
      <c r="C284" s="254" t="s">
        <v>472</v>
      </c>
      <c r="D284" s="223"/>
      <c r="E284" s="224">
        <v>4.45</v>
      </c>
      <c r="F284" s="221"/>
      <c r="G284" s="221"/>
      <c r="H284" s="221"/>
      <c r="I284" s="221"/>
      <c r="J284" s="221"/>
      <c r="K284" s="221"/>
      <c r="L284" s="221"/>
      <c r="M284" s="221"/>
      <c r="N284" s="221"/>
      <c r="O284" s="221"/>
      <c r="P284" s="221"/>
      <c r="Q284" s="221"/>
      <c r="R284" s="221"/>
      <c r="S284" s="221"/>
      <c r="T284" s="221"/>
      <c r="U284" s="221"/>
      <c r="V284" s="221"/>
      <c r="W284" s="221"/>
      <c r="X284" s="221"/>
      <c r="Y284" s="211"/>
      <c r="Z284" s="211"/>
      <c r="AA284" s="211"/>
      <c r="AB284" s="211"/>
      <c r="AC284" s="211"/>
      <c r="AD284" s="211"/>
      <c r="AE284" s="211"/>
      <c r="AF284" s="211"/>
      <c r="AG284" s="211" t="s">
        <v>149</v>
      </c>
      <c r="AH284" s="211">
        <v>0</v>
      </c>
      <c r="AI284" s="211"/>
      <c r="AJ284" s="211"/>
      <c r="AK284" s="211"/>
      <c r="AL284" s="211"/>
      <c r="AM284" s="211"/>
      <c r="AN284" s="211"/>
      <c r="AO284" s="211"/>
      <c r="AP284" s="211"/>
      <c r="AQ284" s="211"/>
      <c r="AR284" s="211"/>
      <c r="AS284" s="211"/>
      <c r="AT284" s="211"/>
      <c r="AU284" s="211"/>
      <c r="AV284" s="211"/>
      <c r="AW284" s="211"/>
      <c r="AX284" s="211"/>
      <c r="AY284" s="211"/>
      <c r="AZ284" s="211"/>
      <c r="BA284" s="211"/>
      <c r="BB284" s="211"/>
      <c r="BC284" s="211"/>
      <c r="BD284" s="211"/>
      <c r="BE284" s="211"/>
      <c r="BF284" s="211"/>
      <c r="BG284" s="211"/>
      <c r="BH284" s="211"/>
    </row>
    <row r="285" spans="1:60" ht="20" outlineLevel="1">
      <c r="A285" s="232">
        <v>63</v>
      </c>
      <c r="B285" s="233" t="s">
        <v>485</v>
      </c>
      <c r="C285" s="252" t="s">
        <v>486</v>
      </c>
      <c r="D285" s="234" t="s">
        <v>185</v>
      </c>
      <c r="E285" s="235">
        <v>6.625</v>
      </c>
      <c r="F285" s="236"/>
      <c r="G285" s="237">
        <f>ROUND(E285*F285,2)</f>
        <v>0</v>
      </c>
      <c r="H285" s="236"/>
      <c r="I285" s="237">
        <f>ROUND(E285*H285,2)</f>
        <v>0</v>
      </c>
      <c r="J285" s="236"/>
      <c r="K285" s="237">
        <f>ROUND(E285*J285,2)</f>
        <v>0</v>
      </c>
      <c r="L285" s="237">
        <v>21</v>
      </c>
      <c r="M285" s="237">
        <f>G285*(1+L285/100)</f>
        <v>0</v>
      </c>
      <c r="N285" s="237">
        <v>5.5000000000000003E-4</v>
      </c>
      <c r="O285" s="237">
        <f>ROUND(E285*N285,2)</f>
        <v>0</v>
      </c>
      <c r="P285" s="237">
        <v>0</v>
      </c>
      <c r="Q285" s="237">
        <f>ROUND(E285*P285,2)</f>
        <v>0</v>
      </c>
      <c r="R285" s="237" t="s">
        <v>443</v>
      </c>
      <c r="S285" s="237" t="s">
        <v>143</v>
      </c>
      <c r="T285" s="238" t="s">
        <v>143</v>
      </c>
      <c r="U285" s="221">
        <v>0.41</v>
      </c>
      <c r="V285" s="221">
        <f>ROUND(E285*U285,2)</f>
        <v>2.72</v>
      </c>
      <c r="W285" s="221"/>
      <c r="X285" s="221" t="s">
        <v>144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363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>
      <c r="A286" s="218"/>
      <c r="B286" s="219"/>
      <c r="C286" s="254" t="s">
        <v>487</v>
      </c>
      <c r="D286" s="223"/>
      <c r="E286" s="224">
        <v>3.2250000000000001</v>
      </c>
      <c r="F286" s="221"/>
      <c r="G286" s="221"/>
      <c r="H286" s="221"/>
      <c r="I286" s="221"/>
      <c r="J286" s="221"/>
      <c r="K286" s="221"/>
      <c r="L286" s="221"/>
      <c r="M286" s="221"/>
      <c r="N286" s="221"/>
      <c r="O286" s="221"/>
      <c r="P286" s="221"/>
      <c r="Q286" s="221"/>
      <c r="R286" s="221"/>
      <c r="S286" s="221"/>
      <c r="T286" s="221"/>
      <c r="U286" s="221"/>
      <c r="V286" s="221"/>
      <c r="W286" s="221"/>
      <c r="X286" s="221"/>
      <c r="Y286" s="211"/>
      <c r="Z286" s="211"/>
      <c r="AA286" s="211"/>
      <c r="AB286" s="211"/>
      <c r="AC286" s="211"/>
      <c r="AD286" s="211"/>
      <c r="AE286" s="211"/>
      <c r="AF286" s="211"/>
      <c r="AG286" s="211" t="s">
        <v>149</v>
      </c>
      <c r="AH286" s="211">
        <v>0</v>
      </c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>
      <c r="A287" s="218"/>
      <c r="B287" s="219"/>
      <c r="C287" s="254" t="s">
        <v>577</v>
      </c>
      <c r="D287" s="223"/>
      <c r="E287" s="224">
        <v>3.4</v>
      </c>
      <c r="F287" s="221"/>
      <c r="G287" s="221"/>
      <c r="H287" s="221"/>
      <c r="I287" s="221"/>
      <c r="J287" s="221"/>
      <c r="K287" s="221"/>
      <c r="L287" s="221"/>
      <c r="M287" s="221"/>
      <c r="N287" s="221"/>
      <c r="O287" s="221"/>
      <c r="P287" s="221"/>
      <c r="Q287" s="221"/>
      <c r="R287" s="221"/>
      <c r="S287" s="221"/>
      <c r="T287" s="221"/>
      <c r="U287" s="221"/>
      <c r="V287" s="221"/>
      <c r="W287" s="221"/>
      <c r="X287" s="221"/>
      <c r="Y287" s="211"/>
      <c r="Z287" s="211"/>
      <c r="AA287" s="211"/>
      <c r="AB287" s="211"/>
      <c r="AC287" s="211"/>
      <c r="AD287" s="211"/>
      <c r="AE287" s="211"/>
      <c r="AF287" s="211"/>
      <c r="AG287" s="211" t="s">
        <v>149</v>
      </c>
      <c r="AH287" s="211">
        <v>0</v>
      </c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ht="20" outlineLevel="1">
      <c r="A288" s="232">
        <v>64</v>
      </c>
      <c r="B288" s="233" t="s">
        <v>489</v>
      </c>
      <c r="C288" s="252" t="s">
        <v>490</v>
      </c>
      <c r="D288" s="234" t="s">
        <v>185</v>
      </c>
      <c r="E288" s="235">
        <v>3.6</v>
      </c>
      <c r="F288" s="236"/>
      <c r="G288" s="237">
        <f>ROUND(E288*F288,2)</f>
        <v>0</v>
      </c>
      <c r="H288" s="236"/>
      <c r="I288" s="237">
        <f>ROUND(E288*H288,2)</f>
        <v>0</v>
      </c>
      <c r="J288" s="236"/>
      <c r="K288" s="237">
        <f>ROUND(E288*J288,2)</f>
        <v>0</v>
      </c>
      <c r="L288" s="237">
        <v>21</v>
      </c>
      <c r="M288" s="237">
        <f>G288*(1+L288/100)</f>
        <v>0</v>
      </c>
      <c r="N288" s="237">
        <v>7.6000000000000004E-4</v>
      </c>
      <c r="O288" s="237">
        <f>ROUND(E288*N288,2)</f>
        <v>0</v>
      </c>
      <c r="P288" s="237">
        <v>0</v>
      </c>
      <c r="Q288" s="237">
        <f>ROUND(E288*P288,2)</f>
        <v>0</v>
      </c>
      <c r="R288" s="237" t="s">
        <v>443</v>
      </c>
      <c r="S288" s="237" t="s">
        <v>143</v>
      </c>
      <c r="T288" s="238" t="s">
        <v>143</v>
      </c>
      <c r="U288" s="221">
        <v>0.4</v>
      </c>
      <c r="V288" s="221">
        <f>ROUND(E288*U288,2)</f>
        <v>1.44</v>
      </c>
      <c r="W288" s="221"/>
      <c r="X288" s="221" t="s">
        <v>144</v>
      </c>
      <c r="Y288" s="211"/>
      <c r="Z288" s="211"/>
      <c r="AA288" s="211"/>
      <c r="AB288" s="211"/>
      <c r="AC288" s="211"/>
      <c r="AD288" s="211"/>
      <c r="AE288" s="211"/>
      <c r="AF288" s="211"/>
      <c r="AG288" s="211" t="s">
        <v>145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>
      <c r="A289" s="218"/>
      <c r="B289" s="219"/>
      <c r="C289" s="254" t="s">
        <v>578</v>
      </c>
      <c r="D289" s="223"/>
      <c r="E289" s="224">
        <v>2</v>
      </c>
      <c r="F289" s="221"/>
      <c r="G289" s="221"/>
      <c r="H289" s="221"/>
      <c r="I289" s="221"/>
      <c r="J289" s="221"/>
      <c r="K289" s="221"/>
      <c r="L289" s="221"/>
      <c r="M289" s="221"/>
      <c r="N289" s="221"/>
      <c r="O289" s="221"/>
      <c r="P289" s="221"/>
      <c r="Q289" s="221"/>
      <c r="R289" s="221"/>
      <c r="S289" s="221"/>
      <c r="T289" s="221"/>
      <c r="U289" s="221"/>
      <c r="V289" s="221"/>
      <c r="W289" s="221"/>
      <c r="X289" s="221"/>
      <c r="Y289" s="211"/>
      <c r="Z289" s="211"/>
      <c r="AA289" s="211"/>
      <c r="AB289" s="211"/>
      <c r="AC289" s="211"/>
      <c r="AD289" s="211"/>
      <c r="AE289" s="211"/>
      <c r="AF289" s="211"/>
      <c r="AG289" s="211" t="s">
        <v>149</v>
      </c>
      <c r="AH289" s="211">
        <v>0</v>
      </c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outlineLevel="1">
      <c r="A290" s="218"/>
      <c r="B290" s="219"/>
      <c r="C290" s="254" t="s">
        <v>491</v>
      </c>
      <c r="D290" s="223"/>
      <c r="E290" s="224">
        <v>1.6</v>
      </c>
      <c r="F290" s="221"/>
      <c r="G290" s="221"/>
      <c r="H290" s="221"/>
      <c r="I290" s="221"/>
      <c r="J290" s="221"/>
      <c r="K290" s="221"/>
      <c r="L290" s="221"/>
      <c r="M290" s="221"/>
      <c r="N290" s="221"/>
      <c r="O290" s="221"/>
      <c r="P290" s="221"/>
      <c r="Q290" s="221"/>
      <c r="R290" s="221"/>
      <c r="S290" s="221"/>
      <c r="T290" s="221"/>
      <c r="U290" s="221"/>
      <c r="V290" s="221"/>
      <c r="W290" s="221"/>
      <c r="X290" s="221"/>
      <c r="Y290" s="211"/>
      <c r="Z290" s="211"/>
      <c r="AA290" s="211"/>
      <c r="AB290" s="211"/>
      <c r="AC290" s="211"/>
      <c r="AD290" s="211"/>
      <c r="AE290" s="211"/>
      <c r="AF290" s="211"/>
      <c r="AG290" s="211" t="s">
        <v>149</v>
      </c>
      <c r="AH290" s="211">
        <v>0</v>
      </c>
      <c r="AI290" s="211"/>
      <c r="AJ290" s="211"/>
      <c r="AK290" s="211"/>
      <c r="AL290" s="211"/>
      <c r="AM290" s="211"/>
      <c r="AN290" s="211"/>
      <c r="AO290" s="211"/>
      <c r="AP290" s="211"/>
      <c r="AQ290" s="211"/>
      <c r="AR290" s="211"/>
      <c r="AS290" s="211"/>
      <c r="AT290" s="211"/>
      <c r="AU290" s="211"/>
      <c r="AV290" s="211"/>
      <c r="AW290" s="211"/>
      <c r="AX290" s="211"/>
      <c r="AY290" s="211"/>
      <c r="AZ290" s="211"/>
      <c r="BA290" s="211"/>
      <c r="BB290" s="211"/>
      <c r="BC290" s="211"/>
      <c r="BD290" s="211"/>
      <c r="BE290" s="211"/>
      <c r="BF290" s="211"/>
      <c r="BG290" s="211"/>
      <c r="BH290" s="211"/>
    </row>
    <row r="291" spans="1:60" outlineLevel="1">
      <c r="A291" s="232">
        <v>65</v>
      </c>
      <c r="B291" s="233" t="s">
        <v>497</v>
      </c>
      <c r="C291" s="252" t="s">
        <v>498</v>
      </c>
      <c r="D291" s="234" t="s">
        <v>164</v>
      </c>
      <c r="E291" s="235">
        <v>143.14574999999999</v>
      </c>
      <c r="F291" s="236"/>
      <c r="G291" s="237">
        <f>ROUND(E291*F291,2)</f>
        <v>0</v>
      </c>
      <c r="H291" s="236"/>
      <c r="I291" s="237">
        <f>ROUND(E291*H291,2)</f>
        <v>0</v>
      </c>
      <c r="J291" s="236"/>
      <c r="K291" s="237">
        <f>ROUND(E291*J291,2)</f>
        <v>0</v>
      </c>
      <c r="L291" s="237">
        <v>21</v>
      </c>
      <c r="M291" s="237">
        <f>G291*(1+L291/100)</f>
        <v>0</v>
      </c>
      <c r="N291" s="237">
        <v>1.3599999999999999E-2</v>
      </c>
      <c r="O291" s="237">
        <f>ROUND(E291*N291,2)</f>
        <v>1.95</v>
      </c>
      <c r="P291" s="237">
        <v>0</v>
      </c>
      <c r="Q291" s="237">
        <f>ROUND(E291*P291,2)</f>
        <v>0</v>
      </c>
      <c r="R291" s="237" t="s">
        <v>265</v>
      </c>
      <c r="S291" s="237" t="s">
        <v>143</v>
      </c>
      <c r="T291" s="238" t="s">
        <v>143</v>
      </c>
      <c r="U291" s="221">
        <v>0</v>
      </c>
      <c r="V291" s="221">
        <f>ROUND(E291*U291,2)</f>
        <v>0</v>
      </c>
      <c r="W291" s="221"/>
      <c r="X291" s="221" t="s">
        <v>266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267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>
      <c r="A292" s="218"/>
      <c r="B292" s="219"/>
      <c r="C292" s="254" t="s">
        <v>580</v>
      </c>
      <c r="D292" s="223"/>
      <c r="E292" s="224">
        <v>141.82300000000001</v>
      </c>
      <c r="F292" s="221"/>
      <c r="G292" s="221"/>
      <c r="H292" s="221"/>
      <c r="I292" s="221"/>
      <c r="J292" s="221"/>
      <c r="K292" s="221"/>
      <c r="L292" s="221"/>
      <c r="M292" s="221"/>
      <c r="N292" s="221"/>
      <c r="O292" s="221"/>
      <c r="P292" s="221"/>
      <c r="Q292" s="221"/>
      <c r="R292" s="221"/>
      <c r="S292" s="221"/>
      <c r="T292" s="221"/>
      <c r="U292" s="221"/>
      <c r="V292" s="221"/>
      <c r="W292" s="221"/>
      <c r="X292" s="221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149</v>
      </c>
      <c r="AH292" s="211">
        <v>0</v>
      </c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>
      <c r="A293" s="218"/>
      <c r="B293" s="219"/>
      <c r="C293" s="254" t="s">
        <v>500</v>
      </c>
      <c r="D293" s="223"/>
      <c r="E293" s="224">
        <v>0.72875000000000001</v>
      </c>
      <c r="F293" s="221"/>
      <c r="G293" s="221"/>
      <c r="H293" s="221"/>
      <c r="I293" s="221"/>
      <c r="J293" s="221"/>
      <c r="K293" s="221"/>
      <c r="L293" s="221"/>
      <c r="M293" s="221"/>
      <c r="N293" s="221"/>
      <c r="O293" s="221"/>
      <c r="P293" s="221"/>
      <c r="Q293" s="221"/>
      <c r="R293" s="221"/>
      <c r="S293" s="221"/>
      <c r="T293" s="221"/>
      <c r="U293" s="221"/>
      <c r="V293" s="221"/>
      <c r="W293" s="221"/>
      <c r="X293" s="221"/>
      <c r="Y293" s="211"/>
      <c r="Z293" s="211"/>
      <c r="AA293" s="211"/>
      <c r="AB293" s="211"/>
      <c r="AC293" s="211"/>
      <c r="AD293" s="211"/>
      <c r="AE293" s="211"/>
      <c r="AF293" s="211"/>
      <c r="AG293" s="211" t="s">
        <v>149</v>
      </c>
      <c r="AH293" s="211">
        <v>0</v>
      </c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>
      <c r="A294" s="218"/>
      <c r="B294" s="219"/>
      <c r="C294" s="254" t="s">
        <v>581</v>
      </c>
      <c r="D294" s="223"/>
      <c r="E294" s="224">
        <v>0.59399999999999997</v>
      </c>
      <c r="F294" s="221"/>
      <c r="G294" s="221"/>
      <c r="H294" s="221"/>
      <c r="I294" s="221"/>
      <c r="J294" s="221"/>
      <c r="K294" s="221"/>
      <c r="L294" s="221"/>
      <c r="M294" s="221"/>
      <c r="N294" s="221"/>
      <c r="O294" s="221"/>
      <c r="P294" s="221"/>
      <c r="Q294" s="221"/>
      <c r="R294" s="221"/>
      <c r="S294" s="221"/>
      <c r="T294" s="221"/>
      <c r="U294" s="221"/>
      <c r="V294" s="221"/>
      <c r="W294" s="221"/>
      <c r="X294" s="221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149</v>
      </c>
      <c r="AH294" s="211">
        <v>0</v>
      </c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>
      <c r="A295" s="218">
        <v>66</v>
      </c>
      <c r="B295" s="219" t="s">
        <v>502</v>
      </c>
      <c r="C295" s="257" t="s">
        <v>624</v>
      </c>
      <c r="D295" s="220" t="s">
        <v>0</v>
      </c>
      <c r="E295" s="249"/>
      <c r="F295" s="222"/>
      <c r="G295" s="221">
        <f>ROUND(E295*F295,2)</f>
        <v>0</v>
      </c>
      <c r="H295" s="222"/>
      <c r="I295" s="221">
        <f>ROUND(E295*H295,2)</f>
        <v>0</v>
      </c>
      <c r="J295" s="222"/>
      <c r="K295" s="221">
        <f>ROUND(E295*J295,2)</f>
        <v>0</v>
      </c>
      <c r="L295" s="221">
        <v>21</v>
      </c>
      <c r="M295" s="221">
        <f>G295*(1+L295/100)</f>
        <v>0</v>
      </c>
      <c r="N295" s="221">
        <v>0</v>
      </c>
      <c r="O295" s="221">
        <f>ROUND(E295*N295,2)</f>
        <v>0</v>
      </c>
      <c r="P295" s="221">
        <v>0</v>
      </c>
      <c r="Q295" s="221">
        <f>ROUND(E295*P295,2)</f>
        <v>0</v>
      </c>
      <c r="R295" s="221" t="s">
        <v>443</v>
      </c>
      <c r="S295" s="221" t="s">
        <v>143</v>
      </c>
      <c r="T295" s="221" t="s">
        <v>143</v>
      </c>
      <c r="U295" s="221">
        <v>0</v>
      </c>
      <c r="V295" s="221">
        <f>ROUND(E295*U295,2)</f>
        <v>0</v>
      </c>
      <c r="W295" s="221"/>
      <c r="X295" s="221" t="s">
        <v>359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360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ht="13">
      <c r="A296" s="226" t="s">
        <v>137</v>
      </c>
      <c r="B296" s="227" t="s">
        <v>98</v>
      </c>
      <c r="C296" s="251" t="s">
        <v>99</v>
      </c>
      <c r="D296" s="228"/>
      <c r="E296" s="229"/>
      <c r="F296" s="230"/>
      <c r="G296" s="230">
        <f>SUMIF(AG297:AG302,"&lt;&gt;NOR",G297:G302)</f>
        <v>0</v>
      </c>
      <c r="H296" s="230"/>
      <c r="I296" s="230">
        <f>SUM(I297:I302)</f>
        <v>0</v>
      </c>
      <c r="J296" s="230"/>
      <c r="K296" s="230">
        <f>SUM(K297:K302)</f>
        <v>0</v>
      </c>
      <c r="L296" s="230"/>
      <c r="M296" s="230">
        <f>SUM(M297:M302)</f>
        <v>0</v>
      </c>
      <c r="N296" s="230"/>
      <c r="O296" s="230">
        <f>SUM(O297:O302)</f>
        <v>0</v>
      </c>
      <c r="P296" s="230"/>
      <c r="Q296" s="230">
        <f>SUM(Q297:Q302)</f>
        <v>0</v>
      </c>
      <c r="R296" s="230"/>
      <c r="S296" s="230"/>
      <c r="T296" s="231"/>
      <c r="U296" s="225"/>
      <c r="V296" s="225">
        <f>SUM(V297:V302)</f>
        <v>4.37</v>
      </c>
      <c r="W296" s="225"/>
      <c r="X296" s="225"/>
      <c r="AG296" t="s">
        <v>138</v>
      </c>
    </row>
    <row r="297" spans="1:60" outlineLevel="1">
      <c r="A297" s="232">
        <v>67</v>
      </c>
      <c r="B297" s="233" t="s">
        <v>503</v>
      </c>
      <c r="C297" s="252" t="s">
        <v>625</v>
      </c>
      <c r="D297" s="234" t="s">
        <v>164</v>
      </c>
      <c r="E297" s="235">
        <v>10.92</v>
      </c>
      <c r="F297" s="236"/>
      <c r="G297" s="237">
        <f>ROUND(E297*F297,2)</f>
        <v>0</v>
      </c>
      <c r="H297" s="236"/>
      <c r="I297" s="237">
        <f>ROUND(E297*H297,2)</f>
        <v>0</v>
      </c>
      <c r="J297" s="236"/>
      <c r="K297" s="237">
        <f>ROUND(E297*J297,2)</f>
        <v>0</v>
      </c>
      <c r="L297" s="237">
        <v>21</v>
      </c>
      <c r="M297" s="237">
        <f>G297*(1+L297/100)</f>
        <v>0</v>
      </c>
      <c r="N297" s="237">
        <v>3.1E-4</v>
      </c>
      <c r="O297" s="237">
        <f>ROUND(E297*N297,2)</f>
        <v>0</v>
      </c>
      <c r="P297" s="237">
        <v>0</v>
      </c>
      <c r="Q297" s="237">
        <f>ROUND(E297*P297,2)</f>
        <v>0</v>
      </c>
      <c r="R297" s="237" t="s">
        <v>626</v>
      </c>
      <c r="S297" s="237" t="s">
        <v>143</v>
      </c>
      <c r="T297" s="238" t="s">
        <v>143</v>
      </c>
      <c r="U297" s="221">
        <v>0.4</v>
      </c>
      <c r="V297" s="221">
        <f>ROUND(E297*U297,2)</f>
        <v>4.37</v>
      </c>
      <c r="W297" s="221"/>
      <c r="X297" s="221" t="s">
        <v>144</v>
      </c>
      <c r="Y297" s="211"/>
      <c r="Z297" s="211"/>
      <c r="AA297" s="211"/>
      <c r="AB297" s="211"/>
      <c r="AC297" s="211"/>
      <c r="AD297" s="211"/>
      <c r="AE297" s="211"/>
      <c r="AF297" s="211"/>
      <c r="AG297" s="211" t="s">
        <v>363</v>
      </c>
      <c r="AH297" s="211"/>
      <c r="AI297" s="211"/>
      <c r="AJ297" s="211"/>
      <c r="AK297" s="211"/>
      <c r="AL297" s="211"/>
      <c r="AM297" s="211"/>
      <c r="AN297" s="211"/>
      <c r="AO297" s="211"/>
      <c r="AP297" s="211"/>
      <c r="AQ297" s="211"/>
      <c r="AR297" s="211"/>
      <c r="AS297" s="211"/>
      <c r="AT297" s="211"/>
      <c r="AU297" s="211"/>
      <c r="AV297" s="211"/>
      <c r="AW297" s="211"/>
      <c r="AX297" s="211"/>
      <c r="AY297" s="211"/>
      <c r="AZ297" s="211"/>
      <c r="BA297" s="211"/>
      <c r="BB297" s="211"/>
      <c r="BC297" s="211"/>
      <c r="BD297" s="211"/>
      <c r="BE297" s="211"/>
      <c r="BF297" s="211"/>
      <c r="BG297" s="211"/>
      <c r="BH297" s="211"/>
    </row>
    <row r="298" spans="1:60" outlineLevel="1">
      <c r="A298" s="218"/>
      <c r="B298" s="219"/>
      <c r="C298" s="254" t="s">
        <v>505</v>
      </c>
      <c r="D298" s="223"/>
      <c r="E298" s="224">
        <v>1.68</v>
      </c>
      <c r="F298" s="221"/>
      <c r="G298" s="221"/>
      <c r="H298" s="221"/>
      <c r="I298" s="221"/>
      <c r="J298" s="221"/>
      <c r="K298" s="221"/>
      <c r="L298" s="221"/>
      <c r="M298" s="221"/>
      <c r="N298" s="221"/>
      <c r="O298" s="221"/>
      <c r="P298" s="221"/>
      <c r="Q298" s="221"/>
      <c r="R298" s="221"/>
      <c r="S298" s="221"/>
      <c r="T298" s="221"/>
      <c r="U298" s="221"/>
      <c r="V298" s="221"/>
      <c r="W298" s="221"/>
      <c r="X298" s="221"/>
      <c r="Y298" s="211"/>
      <c r="Z298" s="211"/>
      <c r="AA298" s="211"/>
      <c r="AB298" s="211"/>
      <c r="AC298" s="211"/>
      <c r="AD298" s="211"/>
      <c r="AE298" s="211"/>
      <c r="AF298" s="211"/>
      <c r="AG298" s="211" t="s">
        <v>149</v>
      </c>
      <c r="AH298" s="211">
        <v>0</v>
      </c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outlineLevel="1">
      <c r="A299" s="218"/>
      <c r="B299" s="219"/>
      <c r="C299" s="254" t="s">
        <v>582</v>
      </c>
      <c r="D299" s="223"/>
      <c r="E299" s="224">
        <v>1.68</v>
      </c>
      <c r="F299" s="221"/>
      <c r="G299" s="221"/>
      <c r="H299" s="221"/>
      <c r="I299" s="221"/>
      <c r="J299" s="221"/>
      <c r="K299" s="221"/>
      <c r="L299" s="221"/>
      <c r="M299" s="221"/>
      <c r="N299" s="221"/>
      <c r="O299" s="221"/>
      <c r="P299" s="221"/>
      <c r="Q299" s="221"/>
      <c r="R299" s="221"/>
      <c r="S299" s="221"/>
      <c r="T299" s="221"/>
      <c r="U299" s="221"/>
      <c r="V299" s="221"/>
      <c r="W299" s="221"/>
      <c r="X299" s="221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149</v>
      </c>
      <c r="AH299" s="211">
        <v>0</v>
      </c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11"/>
      <c r="BB299" s="211"/>
      <c r="BC299" s="211"/>
      <c r="BD299" s="211"/>
      <c r="BE299" s="211"/>
      <c r="BF299" s="211"/>
      <c r="BG299" s="211"/>
      <c r="BH299" s="211"/>
    </row>
    <row r="300" spans="1:60" outlineLevel="1">
      <c r="A300" s="218"/>
      <c r="B300" s="219"/>
      <c r="C300" s="254" t="s">
        <v>508</v>
      </c>
      <c r="D300" s="223"/>
      <c r="E300" s="224">
        <v>1.92</v>
      </c>
      <c r="F300" s="221"/>
      <c r="G300" s="221"/>
      <c r="H300" s="221"/>
      <c r="I300" s="221"/>
      <c r="J300" s="221"/>
      <c r="K300" s="221"/>
      <c r="L300" s="221"/>
      <c r="M300" s="221"/>
      <c r="N300" s="221"/>
      <c r="O300" s="221"/>
      <c r="P300" s="221"/>
      <c r="Q300" s="221"/>
      <c r="R300" s="221"/>
      <c r="S300" s="221"/>
      <c r="T300" s="221"/>
      <c r="U300" s="221"/>
      <c r="V300" s="221"/>
      <c r="W300" s="221"/>
      <c r="X300" s="221"/>
      <c r="Y300" s="211"/>
      <c r="Z300" s="211"/>
      <c r="AA300" s="211"/>
      <c r="AB300" s="211"/>
      <c r="AC300" s="211"/>
      <c r="AD300" s="211"/>
      <c r="AE300" s="211"/>
      <c r="AF300" s="211"/>
      <c r="AG300" s="211" t="s">
        <v>149</v>
      </c>
      <c r="AH300" s="211">
        <v>0</v>
      </c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>
      <c r="A301" s="218"/>
      <c r="B301" s="219"/>
      <c r="C301" s="254" t="s">
        <v>509</v>
      </c>
      <c r="D301" s="223"/>
      <c r="E301" s="224">
        <v>1.88</v>
      </c>
      <c r="F301" s="221"/>
      <c r="G301" s="221"/>
      <c r="H301" s="221"/>
      <c r="I301" s="221"/>
      <c r="J301" s="221"/>
      <c r="K301" s="221"/>
      <c r="L301" s="221"/>
      <c r="M301" s="221"/>
      <c r="N301" s="221"/>
      <c r="O301" s="221"/>
      <c r="P301" s="221"/>
      <c r="Q301" s="221"/>
      <c r="R301" s="221"/>
      <c r="S301" s="221"/>
      <c r="T301" s="221"/>
      <c r="U301" s="221"/>
      <c r="V301" s="221"/>
      <c r="W301" s="221"/>
      <c r="X301" s="221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149</v>
      </c>
      <c r="AH301" s="211">
        <v>0</v>
      </c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11"/>
      <c r="BB301" s="211"/>
      <c r="BC301" s="211"/>
      <c r="BD301" s="211"/>
      <c r="BE301" s="211"/>
      <c r="BF301" s="211"/>
      <c r="BG301" s="211"/>
      <c r="BH301" s="211"/>
    </row>
    <row r="302" spans="1:60" outlineLevel="1">
      <c r="A302" s="218"/>
      <c r="B302" s="219"/>
      <c r="C302" s="254" t="s">
        <v>510</v>
      </c>
      <c r="D302" s="223"/>
      <c r="E302" s="224">
        <v>3.76</v>
      </c>
      <c r="F302" s="221"/>
      <c r="G302" s="221"/>
      <c r="H302" s="221"/>
      <c r="I302" s="221"/>
      <c r="J302" s="221"/>
      <c r="K302" s="221"/>
      <c r="L302" s="221"/>
      <c r="M302" s="221"/>
      <c r="N302" s="221"/>
      <c r="O302" s="221"/>
      <c r="P302" s="221"/>
      <c r="Q302" s="221"/>
      <c r="R302" s="221"/>
      <c r="S302" s="221"/>
      <c r="T302" s="221"/>
      <c r="U302" s="221"/>
      <c r="V302" s="221"/>
      <c r="W302" s="221"/>
      <c r="X302" s="221"/>
      <c r="Y302" s="211"/>
      <c r="Z302" s="211"/>
      <c r="AA302" s="211"/>
      <c r="AB302" s="211"/>
      <c r="AC302" s="211"/>
      <c r="AD302" s="211"/>
      <c r="AE302" s="211"/>
      <c r="AF302" s="211"/>
      <c r="AG302" s="211" t="s">
        <v>149</v>
      </c>
      <c r="AH302" s="211">
        <v>0</v>
      </c>
      <c r="AI302" s="211"/>
      <c r="AJ302" s="211"/>
      <c r="AK302" s="211"/>
      <c r="AL302" s="211"/>
      <c r="AM302" s="211"/>
      <c r="AN302" s="211"/>
      <c r="AO302" s="211"/>
      <c r="AP302" s="211"/>
      <c r="AQ302" s="211"/>
      <c r="AR302" s="211"/>
      <c r="AS302" s="211"/>
      <c r="AT302" s="211"/>
      <c r="AU302" s="211"/>
      <c r="AV302" s="211"/>
      <c r="AW302" s="211"/>
      <c r="AX302" s="211"/>
      <c r="AY302" s="211"/>
      <c r="AZ302" s="211"/>
      <c r="BA302" s="211"/>
      <c r="BB302" s="211"/>
      <c r="BC302" s="211"/>
      <c r="BD302" s="211"/>
      <c r="BE302" s="211"/>
      <c r="BF302" s="211"/>
      <c r="BG302" s="211"/>
      <c r="BH302" s="211"/>
    </row>
    <row r="303" spans="1:60" ht="13">
      <c r="A303" s="226" t="s">
        <v>137</v>
      </c>
      <c r="B303" s="227" t="s">
        <v>100</v>
      </c>
      <c r="C303" s="251" t="s">
        <v>101</v>
      </c>
      <c r="D303" s="228"/>
      <c r="E303" s="229"/>
      <c r="F303" s="230"/>
      <c r="G303" s="230">
        <f>SUMIF(AG304:AG329,"&lt;&gt;NOR",G304:G329)</f>
        <v>0</v>
      </c>
      <c r="H303" s="230"/>
      <c r="I303" s="230">
        <f>SUM(I304:I329)</f>
        <v>0</v>
      </c>
      <c r="J303" s="230"/>
      <c r="K303" s="230">
        <f>SUM(K304:K329)</f>
        <v>0</v>
      </c>
      <c r="L303" s="230"/>
      <c r="M303" s="230">
        <f>SUM(M304:M329)</f>
        <v>0</v>
      </c>
      <c r="N303" s="230"/>
      <c r="O303" s="230">
        <f>SUM(O304:O329)</f>
        <v>0.02</v>
      </c>
      <c r="P303" s="230"/>
      <c r="Q303" s="230">
        <f>SUM(Q304:Q329)</f>
        <v>0</v>
      </c>
      <c r="R303" s="230"/>
      <c r="S303" s="230"/>
      <c r="T303" s="231"/>
      <c r="U303" s="225"/>
      <c r="V303" s="225">
        <f>SUM(V304:V329)</f>
        <v>11.58</v>
      </c>
      <c r="W303" s="225"/>
      <c r="X303" s="225"/>
      <c r="AG303" t="s">
        <v>138</v>
      </c>
    </row>
    <row r="304" spans="1:60" outlineLevel="1">
      <c r="A304" s="232">
        <v>68</v>
      </c>
      <c r="B304" s="233" t="s">
        <v>517</v>
      </c>
      <c r="C304" s="252" t="s">
        <v>627</v>
      </c>
      <c r="D304" s="234" t="s">
        <v>164</v>
      </c>
      <c r="E304" s="235">
        <v>82.735500000000002</v>
      </c>
      <c r="F304" s="236"/>
      <c r="G304" s="237">
        <f>ROUND(E304*F304,2)</f>
        <v>0</v>
      </c>
      <c r="H304" s="236"/>
      <c r="I304" s="237">
        <f>ROUND(E304*H304,2)</f>
        <v>0</v>
      </c>
      <c r="J304" s="236"/>
      <c r="K304" s="237">
        <f>ROUND(E304*J304,2)</f>
        <v>0</v>
      </c>
      <c r="L304" s="237">
        <v>21</v>
      </c>
      <c r="M304" s="237">
        <f>G304*(1+L304/100)</f>
        <v>0</v>
      </c>
      <c r="N304" s="237">
        <v>6.9999999999999994E-5</v>
      </c>
      <c r="O304" s="237">
        <f>ROUND(E304*N304,2)</f>
        <v>0.01</v>
      </c>
      <c r="P304" s="237">
        <v>0</v>
      </c>
      <c r="Q304" s="237">
        <f>ROUND(E304*P304,2)</f>
        <v>0</v>
      </c>
      <c r="R304" s="237" t="s">
        <v>513</v>
      </c>
      <c r="S304" s="237" t="s">
        <v>143</v>
      </c>
      <c r="T304" s="238" t="s">
        <v>143</v>
      </c>
      <c r="U304" s="221">
        <v>0.03</v>
      </c>
      <c r="V304" s="221">
        <f>ROUND(E304*U304,2)</f>
        <v>2.48</v>
      </c>
      <c r="W304" s="221"/>
      <c r="X304" s="221" t="s">
        <v>144</v>
      </c>
      <c r="Y304" s="211"/>
      <c r="Z304" s="211"/>
      <c r="AA304" s="211"/>
      <c r="AB304" s="211"/>
      <c r="AC304" s="211"/>
      <c r="AD304" s="211"/>
      <c r="AE304" s="211"/>
      <c r="AF304" s="211"/>
      <c r="AG304" s="211" t="s">
        <v>363</v>
      </c>
      <c r="AH304" s="211"/>
      <c r="AI304" s="211"/>
      <c r="AJ304" s="211"/>
      <c r="AK304" s="211"/>
      <c r="AL304" s="211"/>
      <c r="AM304" s="211"/>
      <c r="AN304" s="211"/>
      <c r="AO304" s="211"/>
      <c r="AP304" s="211"/>
      <c r="AQ304" s="211"/>
      <c r="AR304" s="211"/>
      <c r="AS304" s="211"/>
      <c r="AT304" s="211"/>
      <c r="AU304" s="211"/>
      <c r="AV304" s="211"/>
      <c r="AW304" s="211"/>
      <c r="AX304" s="211"/>
      <c r="AY304" s="211"/>
      <c r="AZ304" s="211"/>
      <c r="BA304" s="211"/>
      <c r="BB304" s="211"/>
      <c r="BC304" s="211"/>
      <c r="BD304" s="211"/>
      <c r="BE304" s="211"/>
      <c r="BF304" s="211"/>
      <c r="BG304" s="211"/>
      <c r="BH304" s="211"/>
    </row>
    <row r="305" spans="1:60" outlineLevel="1">
      <c r="A305" s="218"/>
      <c r="B305" s="219"/>
      <c r="C305" s="254" t="s">
        <v>514</v>
      </c>
      <c r="D305" s="223"/>
      <c r="E305" s="224"/>
      <c r="F305" s="221"/>
      <c r="G305" s="221"/>
      <c r="H305" s="221"/>
      <c r="I305" s="221"/>
      <c r="J305" s="221"/>
      <c r="K305" s="221"/>
      <c r="L305" s="221"/>
      <c r="M305" s="221"/>
      <c r="N305" s="221"/>
      <c r="O305" s="221"/>
      <c r="P305" s="221"/>
      <c r="Q305" s="221"/>
      <c r="R305" s="221"/>
      <c r="S305" s="221"/>
      <c r="T305" s="221"/>
      <c r="U305" s="221"/>
      <c r="V305" s="221"/>
      <c r="W305" s="221"/>
      <c r="X305" s="221"/>
      <c r="Y305" s="211"/>
      <c r="Z305" s="211"/>
      <c r="AA305" s="211"/>
      <c r="AB305" s="211"/>
      <c r="AC305" s="211"/>
      <c r="AD305" s="211"/>
      <c r="AE305" s="211"/>
      <c r="AF305" s="211"/>
      <c r="AG305" s="211" t="s">
        <v>149</v>
      </c>
      <c r="AH305" s="211">
        <v>0</v>
      </c>
      <c r="AI305" s="211"/>
      <c r="AJ305" s="211"/>
      <c r="AK305" s="211"/>
      <c r="AL305" s="211"/>
      <c r="AM305" s="211"/>
      <c r="AN305" s="211"/>
      <c r="AO305" s="211"/>
      <c r="AP305" s="211"/>
      <c r="AQ305" s="211"/>
      <c r="AR305" s="211"/>
      <c r="AS305" s="211"/>
      <c r="AT305" s="211"/>
      <c r="AU305" s="211"/>
      <c r="AV305" s="211"/>
      <c r="AW305" s="211"/>
      <c r="AX305" s="211"/>
      <c r="AY305" s="211"/>
      <c r="AZ305" s="211"/>
      <c r="BA305" s="211"/>
      <c r="BB305" s="211"/>
      <c r="BC305" s="211"/>
      <c r="BD305" s="211"/>
      <c r="BE305" s="211"/>
      <c r="BF305" s="211"/>
      <c r="BG305" s="211"/>
      <c r="BH305" s="211"/>
    </row>
    <row r="306" spans="1:60" outlineLevel="1">
      <c r="A306" s="218"/>
      <c r="B306" s="219"/>
      <c r="C306" s="254" t="s">
        <v>553</v>
      </c>
      <c r="D306" s="223"/>
      <c r="E306" s="224">
        <v>6.7</v>
      </c>
      <c r="F306" s="221"/>
      <c r="G306" s="221"/>
      <c r="H306" s="221"/>
      <c r="I306" s="221"/>
      <c r="J306" s="221"/>
      <c r="K306" s="221"/>
      <c r="L306" s="221"/>
      <c r="M306" s="221"/>
      <c r="N306" s="221"/>
      <c r="O306" s="221"/>
      <c r="P306" s="221"/>
      <c r="Q306" s="221"/>
      <c r="R306" s="221"/>
      <c r="S306" s="221"/>
      <c r="T306" s="221"/>
      <c r="U306" s="221"/>
      <c r="V306" s="221"/>
      <c r="W306" s="221"/>
      <c r="X306" s="221"/>
      <c r="Y306" s="211"/>
      <c r="Z306" s="211"/>
      <c r="AA306" s="211"/>
      <c r="AB306" s="211"/>
      <c r="AC306" s="211"/>
      <c r="AD306" s="211"/>
      <c r="AE306" s="211"/>
      <c r="AF306" s="211"/>
      <c r="AG306" s="211" t="s">
        <v>149</v>
      </c>
      <c r="AH306" s="211">
        <v>0</v>
      </c>
      <c r="AI306" s="211"/>
      <c r="AJ306" s="211"/>
      <c r="AK306" s="211"/>
      <c r="AL306" s="211"/>
      <c r="AM306" s="211"/>
      <c r="AN306" s="211"/>
      <c r="AO306" s="211"/>
      <c r="AP306" s="211"/>
      <c r="AQ306" s="211"/>
      <c r="AR306" s="211"/>
      <c r="AS306" s="211"/>
      <c r="AT306" s="211"/>
      <c r="AU306" s="211"/>
      <c r="AV306" s="211"/>
      <c r="AW306" s="211"/>
      <c r="AX306" s="211"/>
      <c r="AY306" s="211"/>
      <c r="AZ306" s="211"/>
      <c r="BA306" s="211"/>
      <c r="BB306" s="211"/>
      <c r="BC306" s="211"/>
      <c r="BD306" s="211"/>
      <c r="BE306" s="211"/>
      <c r="BF306" s="211"/>
      <c r="BG306" s="211"/>
      <c r="BH306" s="211"/>
    </row>
    <row r="307" spans="1:60" outlineLevel="1">
      <c r="A307" s="218"/>
      <c r="B307" s="219"/>
      <c r="C307" s="254" t="s">
        <v>194</v>
      </c>
      <c r="D307" s="223"/>
      <c r="E307" s="224">
        <v>7.3354999999999997</v>
      </c>
      <c r="F307" s="221"/>
      <c r="G307" s="221"/>
      <c r="H307" s="221"/>
      <c r="I307" s="221"/>
      <c r="J307" s="221"/>
      <c r="K307" s="221"/>
      <c r="L307" s="221"/>
      <c r="M307" s="221"/>
      <c r="N307" s="221"/>
      <c r="O307" s="221"/>
      <c r="P307" s="221"/>
      <c r="Q307" s="221"/>
      <c r="R307" s="221"/>
      <c r="S307" s="221"/>
      <c r="T307" s="221"/>
      <c r="U307" s="221"/>
      <c r="V307" s="221"/>
      <c r="W307" s="221"/>
      <c r="X307" s="221"/>
      <c r="Y307" s="211"/>
      <c r="Z307" s="211"/>
      <c r="AA307" s="211"/>
      <c r="AB307" s="211"/>
      <c r="AC307" s="211"/>
      <c r="AD307" s="211"/>
      <c r="AE307" s="211"/>
      <c r="AF307" s="211"/>
      <c r="AG307" s="211" t="s">
        <v>149</v>
      </c>
      <c r="AH307" s="211">
        <v>0</v>
      </c>
      <c r="AI307" s="211"/>
      <c r="AJ307" s="211"/>
      <c r="AK307" s="211"/>
      <c r="AL307" s="211"/>
      <c r="AM307" s="211"/>
      <c r="AN307" s="211"/>
      <c r="AO307" s="211"/>
      <c r="AP307" s="211"/>
      <c r="AQ307" s="211"/>
      <c r="AR307" s="211"/>
      <c r="AS307" s="211"/>
      <c r="AT307" s="211"/>
      <c r="AU307" s="211"/>
      <c r="AV307" s="211"/>
      <c r="AW307" s="211"/>
      <c r="AX307" s="211"/>
      <c r="AY307" s="211"/>
      <c r="AZ307" s="211"/>
      <c r="BA307" s="211"/>
      <c r="BB307" s="211"/>
      <c r="BC307" s="211"/>
      <c r="BD307" s="211"/>
      <c r="BE307" s="211"/>
      <c r="BF307" s="211"/>
      <c r="BG307" s="211"/>
      <c r="BH307" s="211"/>
    </row>
    <row r="308" spans="1:60" outlineLevel="1">
      <c r="A308" s="218"/>
      <c r="B308" s="219"/>
      <c r="C308" s="254" t="s">
        <v>195</v>
      </c>
      <c r="D308" s="223"/>
      <c r="E308" s="224">
        <v>5.9</v>
      </c>
      <c r="F308" s="221"/>
      <c r="G308" s="221"/>
      <c r="H308" s="221"/>
      <c r="I308" s="221"/>
      <c r="J308" s="221"/>
      <c r="K308" s="221"/>
      <c r="L308" s="221"/>
      <c r="M308" s="221"/>
      <c r="N308" s="221"/>
      <c r="O308" s="221"/>
      <c r="P308" s="221"/>
      <c r="Q308" s="221"/>
      <c r="R308" s="221"/>
      <c r="S308" s="221"/>
      <c r="T308" s="221"/>
      <c r="U308" s="221"/>
      <c r="V308" s="221"/>
      <c r="W308" s="221"/>
      <c r="X308" s="221"/>
      <c r="Y308" s="211"/>
      <c r="Z308" s="211"/>
      <c r="AA308" s="211"/>
      <c r="AB308" s="211"/>
      <c r="AC308" s="211"/>
      <c r="AD308" s="211"/>
      <c r="AE308" s="211"/>
      <c r="AF308" s="211"/>
      <c r="AG308" s="211" t="s">
        <v>149</v>
      </c>
      <c r="AH308" s="211">
        <v>0</v>
      </c>
      <c r="AI308" s="211"/>
      <c r="AJ308" s="211"/>
      <c r="AK308" s="211"/>
      <c r="AL308" s="211"/>
      <c r="AM308" s="211"/>
      <c r="AN308" s="211"/>
      <c r="AO308" s="211"/>
      <c r="AP308" s="211"/>
      <c r="AQ308" s="211"/>
      <c r="AR308" s="211"/>
      <c r="AS308" s="211"/>
      <c r="AT308" s="211"/>
      <c r="AU308" s="211"/>
      <c r="AV308" s="211"/>
      <c r="AW308" s="211"/>
      <c r="AX308" s="211"/>
      <c r="AY308" s="211"/>
      <c r="AZ308" s="211"/>
      <c r="BA308" s="211"/>
      <c r="BB308" s="211"/>
      <c r="BC308" s="211"/>
      <c r="BD308" s="211"/>
      <c r="BE308" s="211"/>
      <c r="BF308" s="211"/>
      <c r="BG308" s="211"/>
      <c r="BH308" s="211"/>
    </row>
    <row r="309" spans="1:60" outlineLevel="1">
      <c r="A309" s="218"/>
      <c r="B309" s="219"/>
      <c r="C309" s="254" t="s">
        <v>196</v>
      </c>
      <c r="D309" s="223"/>
      <c r="E309" s="224">
        <v>13.637499999999999</v>
      </c>
      <c r="F309" s="221"/>
      <c r="G309" s="221"/>
      <c r="H309" s="221"/>
      <c r="I309" s="221"/>
      <c r="J309" s="221"/>
      <c r="K309" s="221"/>
      <c r="L309" s="221"/>
      <c r="M309" s="221"/>
      <c r="N309" s="221"/>
      <c r="O309" s="221"/>
      <c r="P309" s="221"/>
      <c r="Q309" s="221"/>
      <c r="R309" s="221"/>
      <c r="S309" s="221"/>
      <c r="T309" s="221"/>
      <c r="U309" s="221"/>
      <c r="V309" s="221"/>
      <c r="W309" s="221"/>
      <c r="X309" s="221"/>
      <c r="Y309" s="211"/>
      <c r="Z309" s="211"/>
      <c r="AA309" s="211"/>
      <c r="AB309" s="211"/>
      <c r="AC309" s="211"/>
      <c r="AD309" s="211"/>
      <c r="AE309" s="211"/>
      <c r="AF309" s="211"/>
      <c r="AG309" s="211" t="s">
        <v>149</v>
      </c>
      <c r="AH309" s="211">
        <v>0</v>
      </c>
      <c r="AI309" s="211"/>
      <c r="AJ309" s="211"/>
      <c r="AK309" s="211"/>
      <c r="AL309" s="211"/>
      <c r="AM309" s="211"/>
      <c r="AN309" s="211"/>
      <c r="AO309" s="211"/>
      <c r="AP309" s="211"/>
      <c r="AQ309" s="211"/>
      <c r="AR309" s="211"/>
      <c r="AS309" s="211"/>
      <c r="AT309" s="211"/>
      <c r="AU309" s="211"/>
      <c r="AV309" s="211"/>
      <c r="AW309" s="211"/>
      <c r="AX309" s="211"/>
      <c r="AY309" s="211"/>
      <c r="AZ309" s="211"/>
      <c r="BA309" s="211"/>
      <c r="BB309" s="211"/>
      <c r="BC309" s="211"/>
      <c r="BD309" s="211"/>
      <c r="BE309" s="211"/>
      <c r="BF309" s="211"/>
      <c r="BG309" s="211"/>
      <c r="BH309" s="211"/>
    </row>
    <row r="310" spans="1:60" outlineLevel="1">
      <c r="A310" s="218"/>
      <c r="B310" s="219"/>
      <c r="C310" s="254" t="s">
        <v>515</v>
      </c>
      <c r="D310" s="223"/>
      <c r="E310" s="224"/>
      <c r="F310" s="221"/>
      <c r="G310" s="221"/>
      <c r="H310" s="221"/>
      <c r="I310" s="221"/>
      <c r="J310" s="221"/>
      <c r="K310" s="221"/>
      <c r="L310" s="221"/>
      <c r="M310" s="221"/>
      <c r="N310" s="221"/>
      <c r="O310" s="221"/>
      <c r="P310" s="221"/>
      <c r="Q310" s="221"/>
      <c r="R310" s="221"/>
      <c r="S310" s="221"/>
      <c r="T310" s="221"/>
      <c r="U310" s="221"/>
      <c r="V310" s="221"/>
      <c r="W310" s="221"/>
      <c r="X310" s="221"/>
      <c r="Y310" s="211"/>
      <c r="Z310" s="211"/>
      <c r="AA310" s="211"/>
      <c r="AB310" s="211"/>
      <c r="AC310" s="211"/>
      <c r="AD310" s="211"/>
      <c r="AE310" s="211"/>
      <c r="AF310" s="211"/>
      <c r="AG310" s="211" t="s">
        <v>149</v>
      </c>
      <c r="AH310" s="211">
        <v>0</v>
      </c>
      <c r="AI310" s="211"/>
      <c r="AJ310" s="211"/>
      <c r="AK310" s="211"/>
      <c r="AL310" s="211"/>
      <c r="AM310" s="211"/>
      <c r="AN310" s="211"/>
      <c r="AO310" s="211"/>
      <c r="AP310" s="211"/>
      <c r="AQ310" s="211"/>
      <c r="AR310" s="211"/>
      <c r="AS310" s="211"/>
      <c r="AT310" s="211"/>
      <c r="AU310" s="211"/>
      <c r="AV310" s="211"/>
      <c r="AW310" s="211"/>
      <c r="AX310" s="211"/>
      <c r="AY310" s="211"/>
      <c r="AZ310" s="211"/>
      <c r="BA310" s="211"/>
      <c r="BB310" s="211"/>
      <c r="BC310" s="211"/>
      <c r="BD310" s="211"/>
      <c r="BE310" s="211"/>
      <c r="BF310" s="211"/>
      <c r="BG310" s="211"/>
      <c r="BH310" s="211"/>
    </row>
    <row r="311" spans="1:60" outlineLevel="1">
      <c r="A311" s="218"/>
      <c r="B311" s="219"/>
      <c r="C311" s="254" t="s">
        <v>556</v>
      </c>
      <c r="D311" s="223"/>
      <c r="E311" s="224">
        <v>11.2005</v>
      </c>
      <c r="F311" s="221"/>
      <c r="G311" s="221"/>
      <c r="H311" s="221"/>
      <c r="I311" s="221"/>
      <c r="J311" s="221"/>
      <c r="K311" s="221"/>
      <c r="L311" s="221"/>
      <c r="M311" s="221"/>
      <c r="N311" s="221"/>
      <c r="O311" s="221"/>
      <c r="P311" s="221"/>
      <c r="Q311" s="221"/>
      <c r="R311" s="221"/>
      <c r="S311" s="221"/>
      <c r="T311" s="221"/>
      <c r="U311" s="221"/>
      <c r="V311" s="221"/>
      <c r="W311" s="221"/>
      <c r="X311" s="221"/>
      <c r="Y311" s="211"/>
      <c r="Z311" s="211"/>
      <c r="AA311" s="211"/>
      <c r="AB311" s="211"/>
      <c r="AC311" s="211"/>
      <c r="AD311" s="211"/>
      <c r="AE311" s="211"/>
      <c r="AF311" s="211"/>
      <c r="AG311" s="211" t="s">
        <v>149</v>
      </c>
      <c r="AH311" s="211">
        <v>0</v>
      </c>
      <c r="AI311" s="211"/>
      <c r="AJ311" s="211"/>
      <c r="AK311" s="211"/>
      <c r="AL311" s="211"/>
      <c r="AM311" s="211"/>
      <c r="AN311" s="211"/>
      <c r="AO311" s="211"/>
      <c r="AP311" s="211"/>
      <c r="AQ311" s="211"/>
      <c r="AR311" s="211"/>
      <c r="AS311" s="211"/>
      <c r="AT311" s="211"/>
      <c r="AU311" s="211"/>
      <c r="AV311" s="211"/>
      <c r="AW311" s="211"/>
      <c r="AX311" s="211"/>
      <c r="AY311" s="211"/>
      <c r="AZ311" s="211"/>
      <c r="BA311" s="211"/>
      <c r="BB311" s="211"/>
      <c r="BC311" s="211"/>
      <c r="BD311" s="211"/>
      <c r="BE311" s="211"/>
      <c r="BF311" s="211"/>
      <c r="BG311" s="211"/>
      <c r="BH311" s="211"/>
    </row>
    <row r="312" spans="1:60" outlineLevel="1">
      <c r="A312" s="218"/>
      <c r="B312" s="219"/>
      <c r="C312" s="254" t="s">
        <v>209</v>
      </c>
      <c r="D312" s="223"/>
      <c r="E312" s="224">
        <v>6.6784999999999997</v>
      </c>
      <c r="F312" s="221"/>
      <c r="G312" s="221"/>
      <c r="H312" s="221"/>
      <c r="I312" s="221"/>
      <c r="J312" s="221"/>
      <c r="K312" s="221"/>
      <c r="L312" s="221"/>
      <c r="M312" s="221"/>
      <c r="N312" s="221"/>
      <c r="O312" s="221"/>
      <c r="P312" s="221"/>
      <c r="Q312" s="221"/>
      <c r="R312" s="221"/>
      <c r="S312" s="221"/>
      <c r="T312" s="221"/>
      <c r="U312" s="221"/>
      <c r="V312" s="221"/>
      <c r="W312" s="221"/>
      <c r="X312" s="221"/>
      <c r="Y312" s="211"/>
      <c r="Z312" s="211"/>
      <c r="AA312" s="211"/>
      <c r="AB312" s="211"/>
      <c r="AC312" s="211"/>
      <c r="AD312" s="211"/>
      <c r="AE312" s="211"/>
      <c r="AF312" s="211"/>
      <c r="AG312" s="211" t="s">
        <v>149</v>
      </c>
      <c r="AH312" s="211">
        <v>0</v>
      </c>
      <c r="AI312" s="211"/>
      <c r="AJ312" s="211"/>
      <c r="AK312" s="211"/>
      <c r="AL312" s="211"/>
      <c r="AM312" s="211"/>
      <c r="AN312" s="211"/>
      <c r="AO312" s="211"/>
      <c r="AP312" s="211"/>
      <c r="AQ312" s="211"/>
      <c r="AR312" s="211"/>
      <c r="AS312" s="211"/>
      <c r="AT312" s="211"/>
      <c r="AU312" s="211"/>
      <c r="AV312" s="211"/>
      <c r="AW312" s="211"/>
      <c r="AX312" s="211"/>
      <c r="AY312" s="211"/>
      <c r="AZ312" s="211"/>
      <c r="BA312" s="211"/>
      <c r="BB312" s="211"/>
      <c r="BC312" s="211"/>
      <c r="BD312" s="211"/>
      <c r="BE312" s="211"/>
      <c r="BF312" s="211"/>
      <c r="BG312" s="211"/>
      <c r="BH312" s="211"/>
    </row>
    <row r="313" spans="1:60" outlineLevel="1">
      <c r="A313" s="218"/>
      <c r="B313" s="219"/>
      <c r="C313" s="254" t="s">
        <v>210</v>
      </c>
      <c r="D313" s="223"/>
      <c r="E313" s="224">
        <v>3.1349999999999998</v>
      </c>
      <c r="F313" s="221"/>
      <c r="G313" s="221"/>
      <c r="H313" s="221"/>
      <c r="I313" s="221"/>
      <c r="J313" s="221"/>
      <c r="K313" s="221"/>
      <c r="L313" s="221"/>
      <c r="M313" s="221"/>
      <c r="N313" s="221"/>
      <c r="O313" s="221"/>
      <c r="P313" s="221"/>
      <c r="Q313" s="221"/>
      <c r="R313" s="221"/>
      <c r="S313" s="221"/>
      <c r="T313" s="221"/>
      <c r="U313" s="221"/>
      <c r="V313" s="221"/>
      <c r="W313" s="221"/>
      <c r="X313" s="221"/>
      <c r="Y313" s="211"/>
      <c r="Z313" s="211"/>
      <c r="AA313" s="211"/>
      <c r="AB313" s="211"/>
      <c r="AC313" s="211"/>
      <c r="AD313" s="211"/>
      <c r="AE313" s="211"/>
      <c r="AF313" s="211"/>
      <c r="AG313" s="211" t="s">
        <v>149</v>
      </c>
      <c r="AH313" s="211">
        <v>0</v>
      </c>
      <c r="AI313" s="211"/>
      <c r="AJ313" s="211"/>
      <c r="AK313" s="211"/>
      <c r="AL313" s="211"/>
      <c r="AM313" s="211"/>
      <c r="AN313" s="211"/>
      <c r="AO313" s="211"/>
      <c r="AP313" s="211"/>
      <c r="AQ313" s="211"/>
      <c r="AR313" s="211"/>
      <c r="AS313" s="211"/>
      <c r="AT313" s="211"/>
      <c r="AU313" s="211"/>
      <c r="AV313" s="211"/>
      <c r="AW313" s="211"/>
      <c r="AX313" s="211"/>
      <c r="AY313" s="211"/>
      <c r="AZ313" s="211"/>
      <c r="BA313" s="211"/>
      <c r="BB313" s="211"/>
      <c r="BC313" s="211"/>
      <c r="BD313" s="211"/>
      <c r="BE313" s="211"/>
      <c r="BF313" s="211"/>
      <c r="BG313" s="211"/>
      <c r="BH313" s="211"/>
    </row>
    <row r="314" spans="1:60" outlineLevel="1">
      <c r="A314" s="218"/>
      <c r="B314" s="219"/>
      <c r="C314" s="254" t="s">
        <v>211</v>
      </c>
      <c r="D314" s="223"/>
      <c r="E314" s="224">
        <v>6.4409999999999998</v>
      </c>
      <c r="F314" s="221"/>
      <c r="G314" s="221"/>
      <c r="H314" s="221"/>
      <c r="I314" s="221"/>
      <c r="J314" s="221"/>
      <c r="K314" s="221"/>
      <c r="L314" s="221"/>
      <c r="M314" s="221"/>
      <c r="N314" s="221"/>
      <c r="O314" s="221"/>
      <c r="P314" s="221"/>
      <c r="Q314" s="221"/>
      <c r="R314" s="221"/>
      <c r="S314" s="221"/>
      <c r="T314" s="221"/>
      <c r="U314" s="221"/>
      <c r="V314" s="221"/>
      <c r="W314" s="221"/>
      <c r="X314" s="221"/>
      <c r="Y314" s="211"/>
      <c r="Z314" s="211"/>
      <c r="AA314" s="211"/>
      <c r="AB314" s="211"/>
      <c r="AC314" s="211"/>
      <c r="AD314" s="211"/>
      <c r="AE314" s="211"/>
      <c r="AF314" s="211"/>
      <c r="AG314" s="211" t="s">
        <v>149</v>
      </c>
      <c r="AH314" s="211">
        <v>0</v>
      </c>
      <c r="AI314" s="211"/>
      <c r="AJ314" s="211"/>
      <c r="AK314" s="211"/>
      <c r="AL314" s="211"/>
      <c r="AM314" s="211"/>
      <c r="AN314" s="211"/>
      <c r="AO314" s="211"/>
      <c r="AP314" s="211"/>
      <c r="AQ314" s="211"/>
      <c r="AR314" s="211"/>
      <c r="AS314" s="211"/>
      <c r="AT314" s="211"/>
      <c r="AU314" s="211"/>
      <c r="AV314" s="211"/>
      <c r="AW314" s="211"/>
      <c r="AX314" s="211"/>
      <c r="AY314" s="211"/>
      <c r="AZ314" s="211"/>
      <c r="BA314" s="211"/>
      <c r="BB314" s="211"/>
      <c r="BC314" s="211"/>
      <c r="BD314" s="211"/>
      <c r="BE314" s="211"/>
      <c r="BF314" s="211"/>
      <c r="BG314" s="211"/>
      <c r="BH314" s="211"/>
    </row>
    <row r="315" spans="1:60" outlineLevel="1">
      <c r="A315" s="218"/>
      <c r="B315" s="219"/>
      <c r="C315" s="254" t="s">
        <v>212</v>
      </c>
      <c r="D315" s="223"/>
      <c r="E315" s="224">
        <v>15.9125</v>
      </c>
      <c r="F315" s="221"/>
      <c r="G315" s="221"/>
      <c r="H315" s="221"/>
      <c r="I315" s="221"/>
      <c r="J315" s="221"/>
      <c r="K315" s="221"/>
      <c r="L315" s="221"/>
      <c r="M315" s="221"/>
      <c r="N315" s="221"/>
      <c r="O315" s="221"/>
      <c r="P315" s="221"/>
      <c r="Q315" s="221"/>
      <c r="R315" s="221"/>
      <c r="S315" s="221"/>
      <c r="T315" s="221"/>
      <c r="U315" s="221"/>
      <c r="V315" s="221"/>
      <c r="W315" s="221"/>
      <c r="X315" s="221"/>
      <c r="Y315" s="211"/>
      <c r="Z315" s="211"/>
      <c r="AA315" s="211"/>
      <c r="AB315" s="211"/>
      <c r="AC315" s="211"/>
      <c r="AD315" s="211"/>
      <c r="AE315" s="211"/>
      <c r="AF315" s="211"/>
      <c r="AG315" s="211" t="s">
        <v>149</v>
      </c>
      <c r="AH315" s="211">
        <v>0</v>
      </c>
      <c r="AI315" s="211"/>
      <c r="AJ315" s="211"/>
      <c r="AK315" s="211"/>
      <c r="AL315" s="211"/>
      <c r="AM315" s="211"/>
      <c r="AN315" s="211"/>
      <c r="AO315" s="211"/>
      <c r="AP315" s="211"/>
      <c r="AQ315" s="211"/>
      <c r="AR315" s="211"/>
      <c r="AS315" s="211"/>
      <c r="AT315" s="211"/>
      <c r="AU315" s="211"/>
      <c r="AV315" s="211"/>
      <c r="AW315" s="211"/>
      <c r="AX315" s="211"/>
      <c r="AY315" s="211"/>
      <c r="AZ315" s="211"/>
      <c r="BA315" s="211"/>
      <c r="BB315" s="211"/>
      <c r="BC315" s="211"/>
      <c r="BD315" s="211"/>
      <c r="BE315" s="211"/>
      <c r="BF315" s="211"/>
      <c r="BG315" s="211"/>
      <c r="BH315" s="211"/>
    </row>
    <row r="316" spans="1:60" outlineLevel="1">
      <c r="A316" s="218"/>
      <c r="B316" s="219"/>
      <c r="C316" s="254" t="s">
        <v>516</v>
      </c>
      <c r="D316" s="223"/>
      <c r="E316" s="224">
        <v>5.7949999999999999</v>
      </c>
      <c r="F316" s="221"/>
      <c r="G316" s="221"/>
      <c r="H316" s="221"/>
      <c r="I316" s="221"/>
      <c r="J316" s="221"/>
      <c r="K316" s="221"/>
      <c r="L316" s="221"/>
      <c r="M316" s="221"/>
      <c r="N316" s="221"/>
      <c r="O316" s="221"/>
      <c r="P316" s="221"/>
      <c r="Q316" s="221"/>
      <c r="R316" s="221"/>
      <c r="S316" s="221"/>
      <c r="T316" s="221"/>
      <c r="U316" s="221"/>
      <c r="V316" s="221"/>
      <c r="W316" s="221"/>
      <c r="X316" s="221"/>
      <c r="Y316" s="211"/>
      <c r="Z316" s="211"/>
      <c r="AA316" s="211"/>
      <c r="AB316" s="211"/>
      <c r="AC316" s="211"/>
      <c r="AD316" s="211"/>
      <c r="AE316" s="211"/>
      <c r="AF316" s="211"/>
      <c r="AG316" s="211" t="s">
        <v>149</v>
      </c>
      <c r="AH316" s="211">
        <v>0</v>
      </c>
      <c r="AI316" s="211"/>
      <c r="AJ316" s="211"/>
      <c r="AK316" s="211"/>
      <c r="AL316" s="211"/>
      <c r="AM316" s="211"/>
      <c r="AN316" s="211"/>
      <c r="AO316" s="211"/>
      <c r="AP316" s="211"/>
      <c r="AQ316" s="211"/>
      <c r="AR316" s="211"/>
      <c r="AS316" s="211"/>
      <c r="AT316" s="211"/>
      <c r="AU316" s="211"/>
      <c r="AV316" s="211"/>
      <c r="AW316" s="211"/>
      <c r="AX316" s="211"/>
      <c r="AY316" s="211"/>
      <c r="AZ316" s="211"/>
      <c r="BA316" s="211"/>
      <c r="BB316" s="211"/>
      <c r="BC316" s="211"/>
      <c r="BD316" s="211"/>
      <c r="BE316" s="211"/>
      <c r="BF316" s="211"/>
      <c r="BG316" s="211"/>
      <c r="BH316" s="211"/>
    </row>
    <row r="317" spans="1:60" outlineLevel="1">
      <c r="A317" s="232">
        <v>69</v>
      </c>
      <c r="B317" s="233" t="s">
        <v>511</v>
      </c>
      <c r="C317" s="252" t="s">
        <v>512</v>
      </c>
      <c r="D317" s="234" t="s">
        <v>164</v>
      </c>
      <c r="E317" s="235">
        <v>82.735500000000002</v>
      </c>
      <c r="F317" s="236"/>
      <c r="G317" s="237">
        <f>ROUND(E317*F317,2)</f>
        <v>0</v>
      </c>
      <c r="H317" s="236"/>
      <c r="I317" s="237">
        <f>ROUND(E317*H317,2)</f>
        <v>0</v>
      </c>
      <c r="J317" s="236"/>
      <c r="K317" s="237">
        <f>ROUND(E317*J317,2)</f>
        <v>0</v>
      </c>
      <c r="L317" s="237">
        <v>21</v>
      </c>
      <c r="M317" s="237">
        <f>G317*(1+L317/100)</f>
        <v>0</v>
      </c>
      <c r="N317" s="237">
        <v>1.4999999999999999E-4</v>
      </c>
      <c r="O317" s="237">
        <f>ROUND(E317*N317,2)</f>
        <v>0.01</v>
      </c>
      <c r="P317" s="237">
        <v>0</v>
      </c>
      <c r="Q317" s="237">
        <f>ROUND(E317*P317,2)</f>
        <v>0</v>
      </c>
      <c r="R317" s="237" t="s">
        <v>513</v>
      </c>
      <c r="S317" s="237" t="s">
        <v>143</v>
      </c>
      <c r="T317" s="238" t="s">
        <v>143</v>
      </c>
      <c r="U317" s="221">
        <v>0.11</v>
      </c>
      <c r="V317" s="221">
        <f>ROUND(E317*U317,2)</f>
        <v>9.1</v>
      </c>
      <c r="W317" s="221"/>
      <c r="X317" s="221" t="s">
        <v>144</v>
      </c>
      <c r="Y317" s="211"/>
      <c r="Z317" s="211"/>
      <c r="AA317" s="211"/>
      <c r="AB317" s="211"/>
      <c r="AC317" s="211"/>
      <c r="AD317" s="211"/>
      <c r="AE317" s="211"/>
      <c r="AF317" s="211"/>
      <c r="AG317" s="211" t="s">
        <v>363</v>
      </c>
      <c r="AH317" s="211"/>
      <c r="AI317" s="211"/>
      <c r="AJ317" s="211"/>
      <c r="AK317" s="211"/>
      <c r="AL317" s="211"/>
      <c r="AM317" s="211"/>
      <c r="AN317" s="211"/>
      <c r="AO317" s="211"/>
      <c r="AP317" s="211"/>
      <c r="AQ317" s="211"/>
      <c r="AR317" s="211"/>
      <c r="AS317" s="211"/>
      <c r="AT317" s="211"/>
      <c r="AU317" s="211"/>
      <c r="AV317" s="211"/>
      <c r="AW317" s="211"/>
      <c r="AX317" s="211"/>
      <c r="AY317" s="211"/>
      <c r="AZ317" s="211"/>
      <c r="BA317" s="211"/>
      <c r="BB317" s="211"/>
      <c r="BC317" s="211"/>
      <c r="BD317" s="211"/>
      <c r="BE317" s="211"/>
      <c r="BF317" s="211"/>
      <c r="BG317" s="211"/>
      <c r="BH317" s="211"/>
    </row>
    <row r="318" spans="1:60" outlineLevel="1">
      <c r="A318" s="218"/>
      <c r="B318" s="219"/>
      <c r="C318" s="254" t="s">
        <v>514</v>
      </c>
      <c r="D318" s="223"/>
      <c r="E318" s="224"/>
      <c r="F318" s="221"/>
      <c r="G318" s="221"/>
      <c r="H318" s="221"/>
      <c r="I318" s="221"/>
      <c r="J318" s="221"/>
      <c r="K318" s="221"/>
      <c r="L318" s="221"/>
      <c r="M318" s="221"/>
      <c r="N318" s="221"/>
      <c r="O318" s="221"/>
      <c r="P318" s="221"/>
      <c r="Q318" s="221"/>
      <c r="R318" s="221"/>
      <c r="S318" s="221"/>
      <c r="T318" s="221"/>
      <c r="U318" s="221"/>
      <c r="V318" s="221"/>
      <c r="W318" s="221"/>
      <c r="X318" s="221"/>
      <c r="Y318" s="211"/>
      <c r="Z318" s="211"/>
      <c r="AA318" s="211"/>
      <c r="AB318" s="211"/>
      <c r="AC318" s="211"/>
      <c r="AD318" s="211"/>
      <c r="AE318" s="211"/>
      <c r="AF318" s="211"/>
      <c r="AG318" s="211" t="s">
        <v>149</v>
      </c>
      <c r="AH318" s="211">
        <v>0</v>
      </c>
      <c r="AI318" s="211"/>
      <c r="AJ318" s="211"/>
      <c r="AK318" s="211"/>
      <c r="AL318" s="211"/>
      <c r="AM318" s="211"/>
      <c r="AN318" s="211"/>
      <c r="AO318" s="211"/>
      <c r="AP318" s="211"/>
      <c r="AQ318" s="211"/>
      <c r="AR318" s="211"/>
      <c r="AS318" s="211"/>
      <c r="AT318" s="211"/>
      <c r="AU318" s="211"/>
      <c r="AV318" s="211"/>
      <c r="AW318" s="211"/>
      <c r="AX318" s="211"/>
      <c r="AY318" s="211"/>
      <c r="AZ318" s="211"/>
      <c r="BA318" s="211"/>
      <c r="BB318" s="211"/>
      <c r="BC318" s="211"/>
      <c r="BD318" s="211"/>
      <c r="BE318" s="211"/>
      <c r="BF318" s="211"/>
      <c r="BG318" s="211"/>
      <c r="BH318" s="211"/>
    </row>
    <row r="319" spans="1:60" outlineLevel="1">
      <c r="A319" s="218"/>
      <c r="B319" s="219"/>
      <c r="C319" s="254" t="s">
        <v>553</v>
      </c>
      <c r="D319" s="223"/>
      <c r="E319" s="224">
        <v>6.7</v>
      </c>
      <c r="F319" s="221"/>
      <c r="G319" s="221"/>
      <c r="H319" s="221"/>
      <c r="I319" s="221"/>
      <c r="J319" s="221"/>
      <c r="K319" s="221"/>
      <c r="L319" s="221"/>
      <c r="M319" s="221"/>
      <c r="N319" s="221"/>
      <c r="O319" s="221"/>
      <c r="P319" s="221"/>
      <c r="Q319" s="221"/>
      <c r="R319" s="221"/>
      <c r="S319" s="221"/>
      <c r="T319" s="221"/>
      <c r="U319" s="221"/>
      <c r="V319" s="221"/>
      <c r="W319" s="221"/>
      <c r="X319" s="221"/>
      <c r="Y319" s="211"/>
      <c r="Z319" s="211"/>
      <c r="AA319" s="211"/>
      <c r="AB319" s="211"/>
      <c r="AC319" s="211"/>
      <c r="AD319" s="211"/>
      <c r="AE319" s="211"/>
      <c r="AF319" s="211"/>
      <c r="AG319" s="211" t="s">
        <v>149</v>
      </c>
      <c r="AH319" s="211">
        <v>0</v>
      </c>
      <c r="AI319" s="211"/>
      <c r="AJ319" s="211"/>
      <c r="AK319" s="211"/>
      <c r="AL319" s="211"/>
      <c r="AM319" s="211"/>
      <c r="AN319" s="211"/>
      <c r="AO319" s="211"/>
      <c r="AP319" s="211"/>
      <c r="AQ319" s="211"/>
      <c r="AR319" s="211"/>
      <c r="AS319" s="211"/>
      <c r="AT319" s="211"/>
      <c r="AU319" s="211"/>
      <c r="AV319" s="211"/>
      <c r="AW319" s="211"/>
      <c r="AX319" s="211"/>
      <c r="AY319" s="211"/>
      <c r="AZ319" s="211"/>
      <c r="BA319" s="211"/>
      <c r="BB319" s="211"/>
      <c r="BC319" s="211"/>
      <c r="BD319" s="211"/>
      <c r="BE319" s="211"/>
      <c r="BF319" s="211"/>
      <c r="BG319" s="211"/>
      <c r="BH319" s="211"/>
    </row>
    <row r="320" spans="1:60" outlineLevel="1">
      <c r="A320" s="218"/>
      <c r="B320" s="219"/>
      <c r="C320" s="254" t="s">
        <v>194</v>
      </c>
      <c r="D320" s="223"/>
      <c r="E320" s="224">
        <v>7.3354999999999997</v>
      </c>
      <c r="F320" s="221"/>
      <c r="G320" s="221"/>
      <c r="H320" s="221"/>
      <c r="I320" s="221"/>
      <c r="J320" s="221"/>
      <c r="K320" s="221"/>
      <c r="L320" s="221"/>
      <c r="M320" s="221"/>
      <c r="N320" s="221"/>
      <c r="O320" s="221"/>
      <c r="P320" s="221"/>
      <c r="Q320" s="221"/>
      <c r="R320" s="221"/>
      <c r="S320" s="221"/>
      <c r="T320" s="221"/>
      <c r="U320" s="221"/>
      <c r="V320" s="221"/>
      <c r="W320" s="221"/>
      <c r="X320" s="221"/>
      <c r="Y320" s="211"/>
      <c r="Z320" s="211"/>
      <c r="AA320" s="211"/>
      <c r="AB320" s="211"/>
      <c r="AC320" s="211"/>
      <c r="AD320" s="211"/>
      <c r="AE320" s="211"/>
      <c r="AF320" s="211"/>
      <c r="AG320" s="211" t="s">
        <v>149</v>
      </c>
      <c r="AH320" s="211">
        <v>0</v>
      </c>
      <c r="AI320" s="211"/>
      <c r="AJ320" s="211"/>
      <c r="AK320" s="211"/>
      <c r="AL320" s="211"/>
      <c r="AM320" s="211"/>
      <c r="AN320" s="211"/>
      <c r="AO320" s="211"/>
      <c r="AP320" s="211"/>
      <c r="AQ320" s="211"/>
      <c r="AR320" s="211"/>
      <c r="AS320" s="211"/>
      <c r="AT320" s="211"/>
      <c r="AU320" s="211"/>
      <c r="AV320" s="211"/>
      <c r="AW320" s="211"/>
      <c r="AX320" s="211"/>
      <c r="AY320" s="211"/>
      <c r="AZ320" s="211"/>
      <c r="BA320" s="211"/>
      <c r="BB320" s="211"/>
      <c r="BC320" s="211"/>
      <c r="BD320" s="211"/>
      <c r="BE320" s="211"/>
      <c r="BF320" s="211"/>
      <c r="BG320" s="211"/>
      <c r="BH320" s="211"/>
    </row>
    <row r="321" spans="1:60" outlineLevel="1">
      <c r="A321" s="218"/>
      <c r="B321" s="219"/>
      <c r="C321" s="254" t="s">
        <v>195</v>
      </c>
      <c r="D321" s="223"/>
      <c r="E321" s="224">
        <v>5.9</v>
      </c>
      <c r="F321" s="221"/>
      <c r="G321" s="221"/>
      <c r="H321" s="221"/>
      <c r="I321" s="221"/>
      <c r="J321" s="221"/>
      <c r="K321" s="221"/>
      <c r="L321" s="221"/>
      <c r="M321" s="221"/>
      <c r="N321" s="221"/>
      <c r="O321" s="221"/>
      <c r="P321" s="221"/>
      <c r="Q321" s="221"/>
      <c r="R321" s="221"/>
      <c r="S321" s="221"/>
      <c r="T321" s="221"/>
      <c r="U321" s="221"/>
      <c r="V321" s="221"/>
      <c r="W321" s="221"/>
      <c r="X321" s="221"/>
      <c r="Y321" s="211"/>
      <c r="Z321" s="211"/>
      <c r="AA321" s="211"/>
      <c r="AB321" s="211"/>
      <c r="AC321" s="211"/>
      <c r="AD321" s="211"/>
      <c r="AE321" s="211"/>
      <c r="AF321" s="211"/>
      <c r="AG321" s="211" t="s">
        <v>149</v>
      </c>
      <c r="AH321" s="211">
        <v>0</v>
      </c>
      <c r="AI321" s="211"/>
      <c r="AJ321" s="211"/>
      <c r="AK321" s="211"/>
      <c r="AL321" s="211"/>
      <c r="AM321" s="211"/>
      <c r="AN321" s="211"/>
      <c r="AO321" s="211"/>
      <c r="AP321" s="211"/>
      <c r="AQ321" s="211"/>
      <c r="AR321" s="211"/>
      <c r="AS321" s="211"/>
      <c r="AT321" s="211"/>
      <c r="AU321" s="211"/>
      <c r="AV321" s="211"/>
      <c r="AW321" s="211"/>
      <c r="AX321" s="211"/>
      <c r="AY321" s="211"/>
      <c r="AZ321" s="211"/>
      <c r="BA321" s="211"/>
      <c r="BB321" s="211"/>
      <c r="BC321" s="211"/>
      <c r="BD321" s="211"/>
      <c r="BE321" s="211"/>
      <c r="BF321" s="211"/>
      <c r="BG321" s="211"/>
      <c r="BH321" s="211"/>
    </row>
    <row r="322" spans="1:60" outlineLevel="1">
      <c r="A322" s="218"/>
      <c r="B322" s="219"/>
      <c r="C322" s="254" t="s">
        <v>196</v>
      </c>
      <c r="D322" s="223"/>
      <c r="E322" s="224">
        <v>13.637499999999999</v>
      </c>
      <c r="F322" s="221"/>
      <c r="G322" s="221"/>
      <c r="H322" s="221"/>
      <c r="I322" s="221"/>
      <c r="J322" s="221"/>
      <c r="K322" s="221"/>
      <c r="L322" s="221"/>
      <c r="M322" s="221"/>
      <c r="N322" s="221"/>
      <c r="O322" s="221"/>
      <c r="P322" s="221"/>
      <c r="Q322" s="221"/>
      <c r="R322" s="221"/>
      <c r="S322" s="221"/>
      <c r="T322" s="221"/>
      <c r="U322" s="221"/>
      <c r="V322" s="221"/>
      <c r="W322" s="221"/>
      <c r="X322" s="221"/>
      <c r="Y322" s="211"/>
      <c r="Z322" s="211"/>
      <c r="AA322" s="211"/>
      <c r="AB322" s="211"/>
      <c r="AC322" s="211"/>
      <c r="AD322" s="211"/>
      <c r="AE322" s="211"/>
      <c r="AF322" s="211"/>
      <c r="AG322" s="211" t="s">
        <v>149</v>
      </c>
      <c r="AH322" s="211">
        <v>0</v>
      </c>
      <c r="AI322" s="211"/>
      <c r="AJ322" s="211"/>
      <c r="AK322" s="211"/>
      <c r="AL322" s="211"/>
      <c r="AM322" s="211"/>
      <c r="AN322" s="211"/>
      <c r="AO322" s="211"/>
      <c r="AP322" s="211"/>
      <c r="AQ322" s="211"/>
      <c r="AR322" s="211"/>
      <c r="AS322" s="211"/>
      <c r="AT322" s="211"/>
      <c r="AU322" s="211"/>
      <c r="AV322" s="211"/>
      <c r="AW322" s="211"/>
      <c r="AX322" s="211"/>
      <c r="AY322" s="211"/>
      <c r="AZ322" s="211"/>
      <c r="BA322" s="211"/>
      <c r="BB322" s="211"/>
      <c r="BC322" s="211"/>
      <c r="BD322" s="211"/>
      <c r="BE322" s="211"/>
      <c r="BF322" s="211"/>
      <c r="BG322" s="211"/>
      <c r="BH322" s="211"/>
    </row>
    <row r="323" spans="1:60" outlineLevel="1">
      <c r="A323" s="218"/>
      <c r="B323" s="219"/>
      <c r="C323" s="254" t="s">
        <v>515</v>
      </c>
      <c r="D323" s="223"/>
      <c r="E323" s="224"/>
      <c r="F323" s="221"/>
      <c r="G323" s="221"/>
      <c r="H323" s="221"/>
      <c r="I323" s="221"/>
      <c r="J323" s="221"/>
      <c r="K323" s="221"/>
      <c r="L323" s="221"/>
      <c r="M323" s="221"/>
      <c r="N323" s="221"/>
      <c r="O323" s="221"/>
      <c r="P323" s="221"/>
      <c r="Q323" s="221"/>
      <c r="R323" s="221"/>
      <c r="S323" s="221"/>
      <c r="T323" s="221"/>
      <c r="U323" s="221"/>
      <c r="V323" s="221"/>
      <c r="W323" s="221"/>
      <c r="X323" s="221"/>
      <c r="Y323" s="211"/>
      <c r="Z323" s="211"/>
      <c r="AA323" s="211"/>
      <c r="AB323" s="211"/>
      <c r="AC323" s="211"/>
      <c r="AD323" s="211"/>
      <c r="AE323" s="211"/>
      <c r="AF323" s="211"/>
      <c r="AG323" s="211" t="s">
        <v>149</v>
      </c>
      <c r="AH323" s="211">
        <v>0</v>
      </c>
      <c r="AI323" s="211"/>
      <c r="AJ323" s="211"/>
      <c r="AK323" s="211"/>
      <c r="AL323" s="211"/>
      <c r="AM323" s="211"/>
      <c r="AN323" s="211"/>
      <c r="AO323" s="211"/>
      <c r="AP323" s="211"/>
      <c r="AQ323" s="211"/>
      <c r="AR323" s="211"/>
      <c r="AS323" s="211"/>
      <c r="AT323" s="211"/>
      <c r="AU323" s="211"/>
      <c r="AV323" s="211"/>
      <c r="AW323" s="211"/>
      <c r="AX323" s="211"/>
      <c r="AY323" s="211"/>
      <c r="AZ323" s="211"/>
      <c r="BA323" s="211"/>
      <c r="BB323" s="211"/>
      <c r="BC323" s="211"/>
      <c r="BD323" s="211"/>
      <c r="BE323" s="211"/>
      <c r="BF323" s="211"/>
      <c r="BG323" s="211"/>
      <c r="BH323" s="211"/>
    </row>
    <row r="324" spans="1:60" outlineLevel="1">
      <c r="A324" s="218"/>
      <c r="B324" s="219"/>
      <c r="C324" s="254" t="s">
        <v>556</v>
      </c>
      <c r="D324" s="223"/>
      <c r="E324" s="224">
        <v>11.2005</v>
      </c>
      <c r="F324" s="221"/>
      <c r="G324" s="221"/>
      <c r="H324" s="221"/>
      <c r="I324" s="221"/>
      <c r="J324" s="221"/>
      <c r="K324" s="221"/>
      <c r="L324" s="221"/>
      <c r="M324" s="221"/>
      <c r="N324" s="221"/>
      <c r="O324" s="221"/>
      <c r="P324" s="221"/>
      <c r="Q324" s="221"/>
      <c r="R324" s="221"/>
      <c r="S324" s="221"/>
      <c r="T324" s="221"/>
      <c r="U324" s="221"/>
      <c r="V324" s="221"/>
      <c r="W324" s="221"/>
      <c r="X324" s="221"/>
      <c r="Y324" s="211"/>
      <c r="Z324" s="211"/>
      <c r="AA324" s="211"/>
      <c r="AB324" s="211"/>
      <c r="AC324" s="211"/>
      <c r="AD324" s="211"/>
      <c r="AE324" s="211"/>
      <c r="AF324" s="211"/>
      <c r="AG324" s="211" t="s">
        <v>149</v>
      </c>
      <c r="AH324" s="211">
        <v>0</v>
      </c>
      <c r="AI324" s="211"/>
      <c r="AJ324" s="211"/>
      <c r="AK324" s="211"/>
      <c r="AL324" s="211"/>
      <c r="AM324" s="211"/>
      <c r="AN324" s="211"/>
      <c r="AO324" s="211"/>
      <c r="AP324" s="211"/>
      <c r="AQ324" s="211"/>
      <c r="AR324" s="211"/>
      <c r="AS324" s="211"/>
      <c r="AT324" s="211"/>
      <c r="AU324" s="211"/>
      <c r="AV324" s="211"/>
      <c r="AW324" s="211"/>
      <c r="AX324" s="211"/>
      <c r="AY324" s="211"/>
      <c r="AZ324" s="211"/>
      <c r="BA324" s="211"/>
      <c r="BB324" s="211"/>
      <c r="BC324" s="211"/>
      <c r="BD324" s="211"/>
      <c r="BE324" s="211"/>
      <c r="BF324" s="211"/>
      <c r="BG324" s="211"/>
      <c r="BH324" s="211"/>
    </row>
    <row r="325" spans="1:60" outlineLevel="1">
      <c r="A325" s="218"/>
      <c r="B325" s="219"/>
      <c r="C325" s="254" t="s">
        <v>209</v>
      </c>
      <c r="D325" s="223"/>
      <c r="E325" s="224">
        <v>6.6784999999999997</v>
      </c>
      <c r="F325" s="221"/>
      <c r="G325" s="221"/>
      <c r="H325" s="221"/>
      <c r="I325" s="221"/>
      <c r="J325" s="221"/>
      <c r="K325" s="221"/>
      <c r="L325" s="221"/>
      <c r="M325" s="221"/>
      <c r="N325" s="221"/>
      <c r="O325" s="221"/>
      <c r="P325" s="221"/>
      <c r="Q325" s="221"/>
      <c r="R325" s="221"/>
      <c r="S325" s="221"/>
      <c r="T325" s="221"/>
      <c r="U325" s="221"/>
      <c r="V325" s="221"/>
      <c r="W325" s="221"/>
      <c r="X325" s="221"/>
      <c r="Y325" s="211"/>
      <c r="Z325" s="211"/>
      <c r="AA325" s="211"/>
      <c r="AB325" s="211"/>
      <c r="AC325" s="211"/>
      <c r="AD325" s="211"/>
      <c r="AE325" s="211"/>
      <c r="AF325" s="211"/>
      <c r="AG325" s="211" t="s">
        <v>149</v>
      </c>
      <c r="AH325" s="211">
        <v>0</v>
      </c>
      <c r="AI325" s="211"/>
      <c r="AJ325" s="211"/>
      <c r="AK325" s="211"/>
      <c r="AL325" s="211"/>
      <c r="AM325" s="211"/>
      <c r="AN325" s="211"/>
      <c r="AO325" s="211"/>
      <c r="AP325" s="211"/>
      <c r="AQ325" s="211"/>
      <c r="AR325" s="211"/>
      <c r="AS325" s="211"/>
      <c r="AT325" s="211"/>
      <c r="AU325" s="211"/>
      <c r="AV325" s="211"/>
      <c r="AW325" s="211"/>
      <c r="AX325" s="211"/>
      <c r="AY325" s="211"/>
      <c r="AZ325" s="211"/>
      <c r="BA325" s="211"/>
      <c r="BB325" s="211"/>
      <c r="BC325" s="211"/>
      <c r="BD325" s="211"/>
      <c r="BE325" s="211"/>
      <c r="BF325" s="211"/>
      <c r="BG325" s="211"/>
      <c r="BH325" s="211"/>
    </row>
    <row r="326" spans="1:60" outlineLevel="1">
      <c r="A326" s="218"/>
      <c r="B326" s="219"/>
      <c r="C326" s="254" t="s">
        <v>210</v>
      </c>
      <c r="D326" s="223"/>
      <c r="E326" s="224">
        <v>3.1349999999999998</v>
      </c>
      <c r="F326" s="221"/>
      <c r="G326" s="221"/>
      <c r="H326" s="221"/>
      <c r="I326" s="221"/>
      <c r="J326" s="221"/>
      <c r="K326" s="221"/>
      <c r="L326" s="221"/>
      <c r="M326" s="221"/>
      <c r="N326" s="221"/>
      <c r="O326" s="221"/>
      <c r="P326" s="221"/>
      <c r="Q326" s="221"/>
      <c r="R326" s="221"/>
      <c r="S326" s="221"/>
      <c r="T326" s="221"/>
      <c r="U326" s="221"/>
      <c r="V326" s="221"/>
      <c r="W326" s="221"/>
      <c r="X326" s="221"/>
      <c r="Y326" s="211"/>
      <c r="Z326" s="211"/>
      <c r="AA326" s="211"/>
      <c r="AB326" s="211"/>
      <c r="AC326" s="211"/>
      <c r="AD326" s="211"/>
      <c r="AE326" s="211"/>
      <c r="AF326" s="211"/>
      <c r="AG326" s="211" t="s">
        <v>149</v>
      </c>
      <c r="AH326" s="211">
        <v>0</v>
      </c>
      <c r="AI326" s="211"/>
      <c r="AJ326" s="211"/>
      <c r="AK326" s="211"/>
      <c r="AL326" s="211"/>
      <c r="AM326" s="211"/>
      <c r="AN326" s="211"/>
      <c r="AO326" s="211"/>
      <c r="AP326" s="211"/>
      <c r="AQ326" s="211"/>
      <c r="AR326" s="211"/>
      <c r="AS326" s="211"/>
      <c r="AT326" s="211"/>
      <c r="AU326" s="211"/>
      <c r="AV326" s="211"/>
      <c r="AW326" s="211"/>
      <c r="AX326" s="211"/>
      <c r="AY326" s="211"/>
      <c r="AZ326" s="211"/>
      <c r="BA326" s="211"/>
      <c r="BB326" s="211"/>
      <c r="BC326" s="211"/>
      <c r="BD326" s="211"/>
      <c r="BE326" s="211"/>
      <c r="BF326" s="211"/>
      <c r="BG326" s="211"/>
      <c r="BH326" s="211"/>
    </row>
    <row r="327" spans="1:60" outlineLevel="1">
      <c r="A327" s="218"/>
      <c r="B327" s="219"/>
      <c r="C327" s="254" t="s">
        <v>211</v>
      </c>
      <c r="D327" s="223"/>
      <c r="E327" s="224">
        <v>6.4409999999999998</v>
      </c>
      <c r="F327" s="221"/>
      <c r="G327" s="221"/>
      <c r="H327" s="221"/>
      <c r="I327" s="221"/>
      <c r="J327" s="221"/>
      <c r="K327" s="221"/>
      <c r="L327" s="221"/>
      <c r="M327" s="221"/>
      <c r="N327" s="221"/>
      <c r="O327" s="221"/>
      <c r="P327" s="221"/>
      <c r="Q327" s="221"/>
      <c r="R327" s="221"/>
      <c r="S327" s="221"/>
      <c r="T327" s="221"/>
      <c r="U327" s="221"/>
      <c r="V327" s="221"/>
      <c r="W327" s="221"/>
      <c r="X327" s="221"/>
      <c r="Y327" s="211"/>
      <c r="Z327" s="211"/>
      <c r="AA327" s="211"/>
      <c r="AB327" s="211"/>
      <c r="AC327" s="211"/>
      <c r="AD327" s="211"/>
      <c r="AE327" s="211"/>
      <c r="AF327" s="211"/>
      <c r="AG327" s="211" t="s">
        <v>149</v>
      </c>
      <c r="AH327" s="211">
        <v>0</v>
      </c>
      <c r="AI327" s="211"/>
      <c r="AJ327" s="211"/>
      <c r="AK327" s="211"/>
      <c r="AL327" s="211"/>
      <c r="AM327" s="211"/>
      <c r="AN327" s="211"/>
      <c r="AO327" s="211"/>
      <c r="AP327" s="211"/>
      <c r="AQ327" s="211"/>
      <c r="AR327" s="211"/>
      <c r="AS327" s="211"/>
      <c r="AT327" s="211"/>
      <c r="AU327" s="211"/>
      <c r="AV327" s="211"/>
      <c r="AW327" s="211"/>
      <c r="AX327" s="211"/>
      <c r="AY327" s="211"/>
      <c r="AZ327" s="211"/>
      <c r="BA327" s="211"/>
      <c r="BB327" s="211"/>
      <c r="BC327" s="211"/>
      <c r="BD327" s="211"/>
      <c r="BE327" s="211"/>
      <c r="BF327" s="211"/>
      <c r="BG327" s="211"/>
      <c r="BH327" s="211"/>
    </row>
    <row r="328" spans="1:60" outlineLevel="1">
      <c r="A328" s="218"/>
      <c r="B328" s="219"/>
      <c r="C328" s="254" t="s">
        <v>212</v>
      </c>
      <c r="D328" s="223"/>
      <c r="E328" s="224">
        <v>15.9125</v>
      </c>
      <c r="F328" s="221"/>
      <c r="G328" s="221"/>
      <c r="H328" s="221"/>
      <c r="I328" s="221"/>
      <c r="J328" s="221"/>
      <c r="K328" s="221"/>
      <c r="L328" s="221"/>
      <c r="M328" s="221"/>
      <c r="N328" s="221"/>
      <c r="O328" s="221"/>
      <c r="P328" s="221"/>
      <c r="Q328" s="221"/>
      <c r="R328" s="221"/>
      <c r="S328" s="221"/>
      <c r="T328" s="221"/>
      <c r="U328" s="221"/>
      <c r="V328" s="221"/>
      <c r="W328" s="221"/>
      <c r="X328" s="221"/>
      <c r="Y328" s="211"/>
      <c r="Z328" s="211"/>
      <c r="AA328" s="211"/>
      <c r="AB328" s="211"/>
      <c r="AC328" s="211"/>
      <c r="AD328" s="211"/>
      <c r="AE328" s="211"/>
      <c r="AF328" s="211"/>
      <c r="AG328" s="211" t="s">
        <v>149</v>
      </c>
      <c r="AH328" s="211">
        <v>0</v>
      </c>
      <c r="AI328" s="211"/>
      <c r="AJ328" s="211"/>
      <c r="AK328" s="211"/>
      <c r="AL328" s="211"/>
      <c r="AM328" s="211"/>
      <c r="AN328" s="211"/>
      <c r="AO328" s="211"/>
      <c r="AP328" s="211"/>
      <c r="AQ328" s="211"/>
      <c r="AR328" s="211"/>
      <c r="AS328" s="211"/>
      <c r="AT328" s="211"/>
      <c r="AU328" s="211"/>
      <c r="AV328" s="211"/>
      <c r="AW328" s="211"/>
      <c r="AX328" s="211"/>
      <c r="AY328" s="211"/>
      <c r="AZ328" s="211"/>
      <c r="BA328" s="211"/>
      <c r="BB328" s="211"/>
      <c r="BC328" s="211"/>
      <c r="BD328" s="211"/>
      <c r="BE328" s="211"/>
      <c r="BF328" s="211"/>
      <c r="BG328" s="211"/>
      <c r="BH328" s="211"/>
    </row>
    <row r="329" spans="1:60" outlineLevel="1">
      <c r="A329" s="218"/>
      <c r="B329" s="219"/>
      <c r="C329" s="254" t="s">
        <v>516</v>
      </c>
      <c r="D329" s="223"/>
      <c r="E329" s="224">
        <v>5.7949999999999999</v>
      </c>
      <c r="F329" s="221"/>
      <c r="G329" s="221"/>
      <c r="H329" s="221"/>
      <c r="I329" s="221"/>
      <c r="J329" s="221"/>
      <c r="K329" s="221"/>
      <c r="L329" s="221"/>
      <c r="M329" s="221"/>
      <c r="N329" s="221"/>
      <c r="O329" s="221"/>
      <c r="P329" s="221"/>
      <c r="Q329" s="221"/>
      <c r="R329" s="221"/>
      <c r="S329" s="221"/>
      <c r="T329" s="221"/>
      <c r="U329" s="221"/>
      <c r="V329" s="221"/>
      <c r="W329" s="221"/>
      <c r="X329" s="221"/>
      <c r="Y329" s="211"/>
      <c r="Z329" s="211"/>
      <c r="AA329" s="211"/>
      <c r="AB329" s="211"/>
      <c r="AC329" s="211"/>
      <c r="AD329" s="211"/>
      <c r="AE329" s="211"/>
      <c r="AF329" s="211"/>
      <c r="AG329" s="211" t="s">
        <v>149</v>
      </c>
      <c r="AH329" s="211">
        <v>0</v>
      </c>
      <c r="AI329" s="211"/>
      <c r="AJ329" s="211"/>
      <c r="AK329" s="211"/>
      <c r="AL329" s="211"/>
      <c r="AM329" s="211"/>
      <c r="AN329" s="211"/>
      <c r="AO329" s="211"/>
      <c r="AP329" s="211"/>
      <c r="AQ329" s="211"/>
      <c r="AR329" s="211"/>
      <c r="AS329" s="211"/>
      <c r="AT329" s="211"/>
      <c r="AU329" s="211"/>
      <c r="AV329" s="211"/>
      <c r="AW329" s="211"/>
      <c r="AX329" s="211"/>
      <c r="AY329" s="211"/>
      <c r="AZ329" s="211"/>
      <c r="BA329" s="211"/>
      <c r="BB329" s="211"/>
      <c r="BC329" s="211"/>
      <c r="BD329" s="211"/>
      <c r="BE329" s="211"/>
      <c r="BF329" s="211"/>
      <c r="BG329" s="211"/>
      <c r="BH329" s="211"/>
    </row>
    <row r="330" spans="1:60" ht="13">
      <c r="A330" s="226" t="s">
        <v>137</v>
      </c>
      <c r="B330" s="227" t="s">
        <v>102</v>
      </c>
      <c r="C330" s="251" t="s">
        <v>103</v>
      </c>
      <c r="D330" s="228"/>
      <c r="E330" s="229"/>
      <c r="F330" s="230"/>
      <c r="G330" s="230">
        <f>SUMIF(AG331:AG331,"&lt;&gt;NOR",G331:G331)</f>
        <v>0</v>
      </c>
      <c r="H330" s="230"/>
      <c r="I330" s="230">
        <f>SUM(I331:I331)</f>
        <v>0</v>
      </c>
      <c r="J330" s="230"/>
      <c r="K330" s="230">
        <f>SUM(K331:K331)</f>
        <v>0</v>
      </c>
      <c r="L330" s="230"/>
      <c r="M330" s="230">
        <f>SUM(M331:M331)</f>
        <v>0</v>
      </c>
      <c r="N330" s="230"/>
      <c r="O330" s="230">
        <f>SUM(O331:O331)</f>
        <v>0</v>
      </c>
      <c r="P330" s="230"/>
      <c r="Q330" s="230">
        <f>SUM(Q331:Q331)</f>
        <v>0</v>
      </c>
      <c r="R330" s="230"/>
      <c r="S330" s="230"/>
      <c r="T330" s="231"/>
      <c r="U330" s="225"/>
      <c r="V330" s="225">
        <f>SUM(V331:V331)</f>
        <v>0</v>
      </c>
      <c r="W330" s="225"/>
      <c r="X330" s="225"/>
      <c r="AG330" t="s">
        <v>138</v>
      </c>
    </row>
    <row r="331" spans="1:60" outlineLevel="1">
      <c r="A331" s="242">
        <v>70</v>
      </c>
      <c r="B331" s="243" t="s">
        <v>519</v>
      </c>
      <c r="C331" s="256" t="s">
        <v>520</v>
      </c>
      <c r="D331" s="244" t="s">
        <v>387</v>
      </c>
      <c r="E331" s="245">
        <v>1</v>
      </c>
      <c r="F331" s="246"/>
      <c r="G331" s="247">
        <f>ROUND(E331*F331,2)</f>
        <v>0</v>
      </c>
      <c r="H331" s="246"/>
      <c r="I331" s="247">
        <f>ROUND(E331*H331,2)</f>
        <v>0</v>
      </c>
      <c r="J331" s="246"/>
      <c r="K331" s="247">
        <f>ROUND(E331*J331,2)</f>
        <v>0</v>
      </c>
      <c r="L331" s="247">
        <v>21</v>
      </c>
      <c r="M331" s="247">
        <f>G331*(1+L331/100)</f>
        <v>0</v>
      </c>
      <c r="N331" s="247">
        <v>0</v>
      </c>
      <c r="O331" s="247">
        <f>ROUND(E331*N331,2)</f>
        <v>0</v>
      </c>
      <c r="P331" s="247">
        <v>0</v>
      </c>
      <c r="Q331" s="247">
        <f>ROUND(E331*P331,2)</f>
        <v>0</v>
      </c>
      <c r="R331" s="247"/>
      <c r="S331" s="247" t="s">
        <v>281</v>
      </c>
      <c r="T331" s="248" t="s">
        <v>282</v>
      </c>
      <c r="U331" s="221">
        <v>0</v>
      </c>
      <c r="V331" s="221">
        <f>ROUND(E331*U331,2)</f>
        <v>0</v>
      </c>
      <c r="W331" s="221"/>
      <c r="X331" s="221" t="s">
        <v>144</v>
      </c>
      <c r="Y331" s="211"/>
      <c r="Z331" s="211"/>
      <c r="AA331" s="211"/>
      <c r="AB331" s="211"/>
      <c r="AC331" s="211"/>
      <c r="AD331" s="211"/>
      <c r="AE331" s="211"/>
      <c r="AF331" s="211"/>
      <c r="AG331" s="211" t="s">
        <v>145</v>
      </c>
      <c r="AH331" s="211"/>
      <c r="AI331" s="211"/>
      <c r="AJ331" s="211"/>
      <c r="AK331" s="211"/>
      <c r="AL331" s="211"/>
      <c r="AM331" s="211"/>
      <c r="AN331" s="211"/>
      <c r="AO331" s="211"/>
      <c r="AP331" s="211"/>
      <c r="AQ331" s="211"/>
      <c r="AR331" s="211"/>
      <c r="AS331" s="211"/>
      <c r="AT331" s="211"/>
      <c r="AU331" s="211"/>
      <c r="AV331" s="211"/>
      <c r="AW331" s="211"/>
      <c r="AX331" s="211"/>
      <c r="AY331" s="211"/>
      <c r="AZ331" s="211"/>
      <c r="BA331" s="211"/>
      <c r="BB331" s="211"/>
      <c r="BC331" s="211"/>
      <c r="BD331" s="211"/>
      <c r="BE331" s="211"/>
      <c r="BF331" s="211"/>
      <c r="BG331" s="211"/>
      <c r="BH331" s="211"/>
    </row>
    <row r="332" spans="1:60" ht="13">
      <c r="A332" s="226" t="s">
        <v>137</v>
      </c>
      <c r="B332" s="227" t="s">
        <v>104</v>
      </c>
      <c r="C332" s="251" t="s">
        <v>105</v>
      </c>
      <c r="D332" s="228"/>
      <c r="E332" s="229"/>
      <c r="F332" s="230"/>
      <c r="G332" s="230">
        <f>SUMIF(AG333:AG333,"&lt;&gt;NOR",G333:G333)</f>
        <v>0</v>
      </c>
      <c r="H332" s="230"/>
      <c r="I332" s="230">
        <f>SUM(I333:I333)</f>
        <v>0</v>
      </c>
      <c r="J332" s="230"/>
      <c r="K332" s="230">
        <f>SUM(K333:K333)</f>
        <v>0</v>
      </c>
      <c r="L332" s="230"/>
      <c r="M332" s="230">
        <f>SUM(M333:M333)</f>
        <v>0</v>
      </c>
      <c r="N332" s="230"/>
      <c r="O332" s="230">
        <f>SUM(O333:O333)</f>
        <v>0</v>
      </c>
      <c r="P332" s="230"/>
      <c r="Q332" s="230">
        <f>SUM(Q333:Q333)</f>
        <v>0</v>
      </c>
      <c r="R332" s="230"/>
      <c r="S332" s="230"/>
      <c r="T332" s="231"/>
      <c r="U332" s="225"/>
      <c r="V332" s="225">
        <f>SUM(V333:V333)</f>
        <v>0</v>
      </c>
      <c r="W332" s="225"/>
      <c r="X332" s="225"/>
      <c r="AG332" t="s">
        <v>138</v>
      </c>
    </row>
    <row r="333" spans="1:60" outlineLevel="1">
      <c r="A333" s="242">
        <v>71</v>
      </c>
      <c r="B333" s="243" t="s">
        <v>521</v>
      </c>
      <c r="C333" s="256" t="s">
        <v>522</v>
      </c>
      <c r="D333" s="244" t="s">
        <v>387</v>
      </c>
      <c r="E333" s="245">
        <v>1</v>
      </c>
      <c r="F333" s="246"/>
      <c r="G333" s="247">
        <f>ROUND(E333*F333,2)</f>
        <v>0</v>
      </c>
      <c r="H333" s="246"/>
      <c r="I333" s="247">
        <f>ROUND(E333*H333,2)</f>
        <v>0</v>
      </c>
      <c r="J333" s="246"/>
      <c r="K333" s="247">
        <f>ROUND(E333*J333,2)</f>
        <v>0</v>
      </c>
      <c r="L333" s="247">
        <v>21</v>
      </c>
      <c r="M333" s="247">
        <f>G333*(1+L333/100)</f>
        <v>0</v>
      </c>
      <c r="N333" s="247">
        <v>0</v>
      </c>
      <c r="O333" s="247">
        <f>ROUND(E333*N333,2)</f>
        <v>0</v>
      </c>
      <c r="P333" s="247">
        <v>0</v>
      </c>
      <c r="Q333" s="247">
        <f>ROUND(E333*P333,2)</f>
        <v>0</v>
      </c>
      <c r="R333" s="247"/>
      <c r="S333" s="247" t="s">
        <v>281</v>
      </c>
      <c r="T333" s="248" t="s">
        <v>282</v>
      </c>
      <c r="U333" s="221">
        <v>0</v>
      </c>
      <c r="V333" s="221">
        <f>ROUND(E333*U333,2)</f>
        <v>0</v>
      </c>
      <c r="W333" s="221"/>
      <c r="X333" s="221" t="s">
        <v>144</v>
      </c>
      <c r="Y333" s="211"/>
      <c r="Z333" s="211"/>
      <c r="AA333" s="211"/>
      <c r="AB333" s="211"/>
      <c r="AC333" s="211"/>
      <c r="AD333" s="211"/>
      <c r="AE333" s="211"/>
      <c r="AF333" s="211"/>
      <c r="AG333" s="211" t="s">
        <v>145</v>
      </c>
      <c r="AH333" s="211"/>
      <c r="AI333" s="211"/>
      <c r="AJ333" s="211"/>
      <c r="AK333" s="211"/>
      <c r="AL333" s="211"/>
      <c r="AM333" s="211"/>
      <c r="AN333" s="211"/>
      <c r="AO333" s="211"/>
      <c r="AP333" s="211"/>
      <c r="AQ333" s="211"/>
      <c r="AR333" s="211"/>
      <c r="AS333" s="211"/>
      <c r="AT333" s="211"/>
      <c r="AU333" s="211"/>
      <c r="AV333" s="211"/>
      <c r="AW333" s="211"/>
      <c r="AX333" s="211"/>
      <c r="AY333" s="211"/>
      <c r="AZ333" s="211"/>
      <c r="BA333" s="211"/>
      <c r="BB333" s="211"/>
      <c r="BC333" s="211"/>
      <c r="BD333" s="211"/>
      <c r="BE333" s="211"/>
      <c r="BF333" s="211"/>
      <c r="BG333" s="211"/>
      <c r="BH333" s="211"/>
    </row>
    <row r="334" spans="1:60" ht="13">
      <c r="A334" s="226" t="s">
        <v>137</v>
      </c>
      <c r="B334" s="227" t="s">
        <v>106</v>
      </c>
      <c r="C334" s="251" t="s">
        <v>107</v>
      </c>
      <c r="D334" s="228"/>
      <c r="E334" s="229"/>
      <c r="F334" s="230"/>
      <c r="G334" s="230">
        <f>SUMIF(AG335:AG341,"&lt;&gt;NOR",G335:G341)</f>
        <v>0</v>
      </c>
      <c r="H334" s="230"/>
      <c r="I334" s="230">
        <f>SUM(I335:I341)</f>
        <v>0</v>
      </c>
      <c r="J334" s="230"/>
      <c r="K334" s="230">
        <f>SUM(K335:K341)</f>
        <v>0</v>
      </c>
      <c r="L334" s="230"/>
      <c r="M334" s="230">
        <f>SUM(M335:M341)</f>
        <v>0</v>
      </c>
      <c r="N334" s="230"/>
      <c r="O334" s="230">
        <f>SUM(O335:O341)</f>
        <v>0</v>
      </c>
      <c r="P334" s="230"/>
      <c r="Q334" s="230">
        <f>SUM(Q335:Q341)</f>
        <v>0</v>
      </c>
      <c r="R334" s="230"/>
      <c r="S334" s="230"/>
      <c r="T334" s="231"/>
      <c r="U334" s="225"/>
      <c r="V334" s="225">
        <f>SUM(V335:V341)</f>
        <v>42.650000000000006</v>
      </c>
      <c r="W334" s="225"/>
      <c r="X334" s="225"/>
      <c r="AG334" t="s">
        <v>138</v>
      </c>
    </row>
    <row r="335" spans="1:60" outlineLevel="1">
      <c r="A335" s="242">
        <v>72</v>
      </c>
      <c r="B335" s="243" t="s">
        <v>523</v>
      </c>
      <c r="C335" s="256" t="s">
        <v>628</v>
      </c>
      <c r="D335" s="244" t="s">
        <v>152</v>
      </c>
      <c r="E335" s="245">
        <v>22.954560000000001</v>
      </c>
      <c r="F335" s="246"/>
      <c r="G335" s="247">
        <f>ROUND(E335*F335,2)</f>
        <v>0</v>
      </c>
      <c r="H335" s="246"/>
      <c r="I335" s="247">
        <f>ROUND(E335*H335,2)</f>
        <v>0</v>
      </c>
      <c r="J335" s="246"/>
      <c r="K335" s="247">
        <f>ROUND(E335*J335,2)</f>
        <v>0</v>
      </c>
      <c r="L335" s="247">
        <v>21</v>
      </c>
      <c r="M335" s="247">
        <f>G335*(1+L335/100)</f>
        <v>0</v>
      </c>
      <c r="N335" s="247">
        <v>0</v>
      </c>
      <c r="O335" s="247">
        <f>ROUND(E335*N335,2)</f>
        <v>0</v>
      </c>
      <c r="P335" s="247">
        <v>0</v>
      </c>
      <c r="Q335" s="247">
        <f>ROUND(E335*P335,2)</f>
        <v>0</v>
      </c>
      <c r="R335" s="247" t="s">
        <v>287</v>
      </c>
      <c r="S335" s="247" t="s">
        <v>143</v>
      </c>
      <c r="T335" s="248" t="s">
        <v>143</v>
      </c>
      <c r="U335" s="221">
        <v>0.49</v>
      </c>
      <c r="V335" s="221">
        <f>ROUND(E335*U335,2)</f>
        <v>11.25</v>
      </c>
      <c r="W335" s="221"/>
      <c r="X335" s="221" t="s">
        <v>525</v>
      </c>
      <c r="Y335" s="211"/>
      <c r="Z335" s="211"/>
      <c r="AA335" s="211"/>
      <c r="AB335" s="211"/>
      <c r="AC335" s="211"/>
      <c r="AD335" s="211"/>
      <c r="AE335" s="211"/>
      <c r="AF335" s="211"/>
      <c r="AG335" s="211" t="s">
        <v>526</v>
      </c>
      <c r="AH335" s="211"/>
      <c r="AI335" s="211"/>
      <c r="AJ335" s="211"/>
      <c r="AK335" s="211"/>
      <c r="AL335" s="211"/>
      <c r="AM335" s="211"/>
      <c r="AN335" s="211"/>
      <c r="AO335" s="211"/>
      <c r="AP335" s="211"/>
      <c r="AQ335" s="211"/>
      <c r="AR335" s="211"/>
      <c r="AS335" s="211"/>
      <c r="AT335" s="211"/>
      <c r="AU335" s="211"/>
      <c r="AV335" s="211"/>
      <c r="AW335" s="211"/>
      <c r="AX335" s="211"/>
      <c r="AY335" s="211"/>
      <c r="AZ335" s="211"/>
      <c r="BA335" s="211"/>
      <c r="BB335" s="211"/>
      <c r="BC335" s="211"/>
      <c r="BD335" s="211"/>
      <c r="BE335" s="211"/>
      <c r="BF335" s="211"/>
      <c r="BG335" s="211"/>
      <c r="BH335" s="211"/>
    </row>
    <row r="336" spans="1:60" outlineLevel="1">
      <c r="A336" s="242">
        <v>73</v>
      </c>
      <c r="B336" s="243" t="s">
        <v>527</v>
      </c>
      <c r="C336" s="256" t="s">
        <v>629</v>
      </c>
      <c r="D336" s="244" t="s">
        <v>152</v>
      </c>
      <c r="E336" s="245">
        <v>22.954560000000001</v>
      </c>
      <c r="F336" s="246"/>
      <c r="G336" s="247">
        <f>ROUND(E336*F336,2)</f>
        <v>0</v>
      </c>
      <c r="H336" s="246"/>
      <c r="I336" s="247">
        <f>ROUND(E336*H336,2)</f>
        <v>0</v>
      </c>
      <c r="J336" s="246"/>
      <c r="K336" s="247">
        <f>ROUND(E336*J336,2)</f>
        <v>0</v>
      </c>
      <c r="L336" s="247">
        <v>21</v>
      </c>
      <c r="M336" s="247">
        <f>G336*(1+L336/100)</f>
        <v>0</v>
      </c>
      <c r="N336" s="247">
        <v>0</v>
      </c>
      <c r="O336" s="247">
        <f>ROUND(E336*N336,2)</f>
        <v>0</v>
      </c>
      <c r="P336" s="247">
        <v>0</v>
      </c>
      <c r="Q336" s="247">
        <f>ROUND(E336*P336,2)</f>
        <v>0</v>
      </c>
      <c r="R336" s="247" t="s">
        <v>287</v>
      </c>
      <c r="S336" s="247" t="s">
        <v>143</v>
      </c>
      <c r="T336" s="248" t="s">
        <v>143</v>
      </c>
      <c r="U336" s="221">
        <v>0</v>
      </c>
      <c r="V336" s="221">
        <f>ROUND(E336*U336,2)</f>
        <v>0</v>
      </c>
      <c r="W336" s="221"/>
      <c r="X336" s="221" t="s">
        <v>525</v>
      </c>
      <c r="Y336" s="211"/>
      <c r="Z336" s="211"/>
      <c r="AA336" s="211"/>
      <c r="AB336" s="211"/>
      <c r="AC336" s="211"/>
      <c r="AD336" s="211"/>
      <c r="AE336" s="211"/>
      <c r="AF336" s="211"/>
      <c r="AG336" s="211" t="s">
        <v>526</v>
      </c>
      <c r="AH336" s="211"/>
      <c r="AI336" s="211"/>
      <c r="AJ336" s="211"/>
      <c r="AK336" s="211"/>
      <c r="AL336" s="211"/>
      <c r="AM336" s="211"/>
      <c r="AN336" s="211"/>
      <c r="AO336" s="211"/>
      <c r="AP336" s="211"/>
      <c r="AQ336" s="211"/>
      <c r="AR336" s="211"/>
      <c r="AS336" s="211"/>
      <c r="AT336" s="211"/>
      <c r="AU336" s="211"/>
      <c r="AV336" s="211"/>
      <c r="AW336" s="211"/>
      <c r="AX336" s="211"/>
      <c r="AY336" s="211"/>
      <c r="AZ336" s="211"/>
      <c r="BA336" s="211"/>
      <c r="BB336" s="211"/>
      <c r="BC336" s="211"/>
      <c r="BD336" s="211"/>
      <c r="BE336" s="211"/>
      <c r="BF336" s="211"/>
      <c r="BG336" s="211"/>
      <c r="BH336" s="211"/>
    </row>
    <row r="337" spans="1:60" outlineLevel="1">
      <c r="A337" s="242">
        <v>74</v>
      </c>
      <c r="B337" s="243" t="s">
        <v>529</v>
      </c>
      <c r="C337" s="256" t="s">
        <v>630</v>
      </c>
      <c r="D337" s="244" t="s">
        <v>152</v>
      </c>
      <c r="E337" s="245">
        <v>22.954560000000001</v>
      </c>
      <c r="F337" s="246"/>
      <c r="G337" s="247">
        <f>ROUND(E337*F337,2)</f>
        <v>0</v>
      </c>
      <c r="H337" s="246"/>
      <c r="I337" s="247">
        <f>ROUND(E337*H337,2)</f>
        <v>0</v>
      </c>
      <c r="J337" s="246"/>
      <c r="K337" s="247">
        <f>ROUND(E337*J337,2)</f>
        <v>0</v>
      </c>
      <c r="L337" s="247">
        <v>21</v>
      </c>
      <c r="M337" s="247">
        <f>G337*(1+L337/100)</f>
        <v>0</v>
      </c>
      <c r="N337" s="247">
        <v>0</v>
      </c>
      <c r="O337" s="247">
        <f>ROUND(E337*N337,2)</f>
        <v>0</v>
      </c>
      <c r="P337" s="247">
        <v>0</v>
      </c>
      <c r="Q337" s="247">
        <f>ROUND(E337*P337,2)</f>
        <v>0</v>
      </c>
      <c r="R337" s="247" t="s">
        <v>287</v>
      </c>
      <c r="S337" s="247" t="s">
        <v>143</v>
      </c>
      <c r="T337" s="248" t="s">
        <v>143</v>
      </c>
      <c r="U337" s="221">
        <v>0.94199999999999995</v>
      </c>
      <c r="V337" s="221">
        <f>ROUND(E337*U337,2)</f>
        <v>21.62</v>
      </c>
      <c r="W337" s="221"/>
      <c r="X337" s="221" t="s">
        <v>525</v>
      </c>
      <c r="Y337" s="211"/>
      <c r="Z337" s="211"/>
      <c r="AA337" s="211"/>
      <c r="AB337" s="211"/>
      <c r="AC337" s="211"/>
      <c r="AD337" s="211"/>
      <c r="AE337" s="211"/>
      <c r="AF337" s="211"/>
      <c r="AG337" s="211" t="s">
        <v>526</v>
      </c>
      <c r="AH337" s="211"/>
      <c r="AI337" s="211"/>
      <c r="AJ337" s="211"/>
      <c r="AK337" s="211"/>
      <c r="AL337" s="211"/>
      <c r="AM337" s="211"/>
      <c r="AN337" s="211"/>
      <c r="AO337" s="211"/>
      <c r="AP337" s="211"/>
      <c r="AQ337" s="211"/>
      <c r="AR337" s="211"/>
      <c r="AS337" s="211"/>
      <c r="AT337" s="211"/>
      <c r="AU337" s="211"/>
      <c r="AV337" s="211"/>
      <c r="AW337" s="211"/>
      <c r="AX337" s="211"/>
      <c r="AY337" s="211"/>
      <c r="AZ337" s="211"/>
      <c r="BA337" s="211"/>
      <c r="BB337" s="211"/>
      <c r="BC337" s="211"/>
      <c r="BD337" s="211"/>
      <c r="BE337" s="211"/>
      <c r="BF337" s="211"/>
      <c r="BG337" s="211"/>
      <c r="BH337" s="211"/>
    </row>
    <row r="338" spans="1:60" outlineLevel="1">
      <c r="A338" s="242">
        <v>75</v>
      </c>
      <c r="B338" s="243" t="s">
        <v>531</v>
      </c>
      <c r="C338" s="256" t="s">
        <v>631</v>
      </c>
      <c r="D338" s="244" t="s">
        <v>152</v>
      </c>
      <c r="E338" s="245">
        <v>91.81823</v>
      </c>
      <c r="F338" s="246"/>
      <c r="G338" s="247">
        <f>ROUND(E338*F338,2)</f>
        <v>0</v>
      </c>
      <c r="H338" s="246"/>
      <c r="I338" s="247">
        <f>ROUND(E338*H338,2)</f>
        <v>0</v>
      </c>
      <c r="J338" s="246"/>
      <c r="K338" s="247">
        <f>ROUND(E338*J338,2)</f>
        <v>0</v>
      </c>
      <c r="L338" s="247">
        <v>21</v>
      </c>
      <c r="M338" s="247">
        <f>G338*(1+L338/100)</f>
        <v>0</v>
      </c>
      <c r="N338" s="247">
        <v>0</v>
      </c>
      <c r="O338" s="247">
        <f>ROUND(E338*N338,2)</f>
        <v>0</v>
      </c>
      <c r="P338" s="247">
        <v>0</v>
      </c>
      <c r="Q338" s="247">
        <f>ROUND(E338*P338,2)</f>
        <v>0</v>
      </c>
      <c r="R338" s="247" t="s">
        <v>287</v>
      </c>
      <c r="S338" s="247" t="s">
        <v>143</v>
      </c>
      <c r="T338" s="248" t="s">
        <v>143</v>
      </c>
      <c r="U338" s="221">
        <v>0.105</v>
      </c>
      <c r="V338" s="221">
        <f>ROUND(E338*U338,2)</f>
        <v>9.64</v>
      </c>
      <c r="W338" s="221"/>
      <c r="X338" s="221" t="s">
        <v>525</v>
      </c>
      <c r="Y338" s="211"/>
      <c r="Z338" s="211"/>
      <c r="AA338" s="211"/>
      <c r="AB338" s="211"/>
      <c r="AC338" s="211"/>
      <c r="AD338" s="211"/>
      <c r="AE338" s="211"/>
      <c r="AF338" s="211"/>
      <c r="AG338" s="211" t="s">
        <v>526</v>
      </c>
      <c r="AH338" s="211"/>
      <c r="AI338" s="211"/>
      <c r="AJ338" s="211"/>
      <c r="AK338" s="211"/>
      <c r="AL338" s="211"/>
      <c r="AM338" s="211"/>
      <c r="AN338" s="211"/>
      <c r="AO338" s="211"/>
      <c r="AP338" s="211"/>
      <c r="AQ338" s="211"/>
      <c r="AR338" s="211"/>
      <c r="AS338" s="211"/>
      <c r="AT338" s="211"/>
      <c r="AU338" s="211"/>
      <c r="AV338" s="211"/>
      <c r="AW338" s="211"/>
      <c r="AX338" s="211"/>
      <c r="AY338" s="211"/>
      <c r="AZ338" s="211"/>
      <c r="BA338" s="211"/>
      <c r="BB338" s="211"/>
      <c r="BC338" s="211"/>
      <c r="BD338" s="211"/>
      <c r="BE338" s="211"/>
      <c r="BF338" s="211"/>
      <c r="BG338" s="211"/>
      <c r="BH338" s="211"/>
    </row>
    <row r="339" spans="1:60" outlineLevel="1">
      <c r="A339" s="242">
        <v>76</v>
      </c>
      <c r="B339" s="243" t="s">
        <v>535</v>
      </c>
      <c r="C339" s="256" t="s">
        <v>632</v>
      </c>
      <c r="D339" s="244" t="s">
        <v>152</v>
      </c>
      <c r="E339" s="245">
        <v>22.954560000000001</v>
      </c>
      <c r="F339" s="246"/>
      <c r="G339" s="247">
        <f>ROUND(E339*F339,2)</f>
        <v>0</v>
      </c>
      <c r="H339" s="246"/>
      <c r="I339" s="247">
        <f>ROUND(E339*H339,2)</f>
        <v>0</v>
      </c>
      <c r="J339" s="246"/>
      <c r="K339" s="247">
        <f>ROUND(E339*J339,2)</f>
        <v>0</v>
      </c>
      <c r="L339" s="247">
        <v>21</v>
      </c>
      <c r="M339" s="247">
        <f>G339*(1+L339/100)</f>
        <v>0</v>
      </c>
      <c r="N339" s="247">
        <v>0</v>
      </c>
      <c r="O339" s="247">
        <f>ROUND(E339*N339,2)</f>
        <v>0</v>
      </c>
      <c r="P339" s="247">
        <v>0</v>
      </c>
      <c r="Q339" s="247">
        <f>ROUND(E339*P339,2)</f>
        <v>0</v>
      </c>
      <c r="R339" s="247" t="s">
        <v>287</v>
      </c>
      <c r="S339" s="247" t="s">
        <v>143</v>
      </c>
      <c r="T339" s="248" t="s">
        <v>143</v>
      </c>
      <c r="U339" s="221">
        <v>0</v>
      </c>
      <c r="V339" s="221">
        <f>ROUND(E339*U339,2)</f>
        <v>0</v>
      </c>
      <c r="W339" s="221"/>
      <c r="X339" s="221" t="s">
        <v>525</v>
      </c>
      <c r="Y339" s="211"/>
      <c r="Z339" s="211"/>
      <c r="AA339" s="211"/>
      <c r="AB339" s="211"/>
      <c r="AC339" s="211"/>
      <c r="AD339" s="211"/>
      <c r="AE339" s="211"/>
      <c r="AF339" s="211"/>
      <c r="AG339" s="211" t="s">
        <v>526</v>
      </c>
      <c r="AH339" s="211"/>
      <c r="AI339" s="211"/>
      <c r="AJ339" s="211"/>
      <c r="AK339" s="211"/>
      <c r="AL339" s="211"/>
      <c r="AM339" s="211"/>
      <c r="AN339" s="211"/>
      <c r="AO339" s="211"/>
      <c r="AP339" s="211"/>
      <c r="AQ339" s="211"/>
      <c r="AR339" s="211"/>
      <c r="AS339" s="211"/>
      <c r="AT339" s="211"/>
      <c r="AU339" s="211"/>
      <c r="AV339" s="211"/>
      <c r="AW339" s="211"/>
      <c r="AX339" s="211"/>
      <c r="AY339" s="211"/>
      <c r="AZ339" s="211"/>
      <c r="BA339" s="211"/>
      <c r="BB339" s="211"/>
      <c r="BC339" s="211"/>
      <c r="BD339" s="211"/>
      <c r="BE339" s="211"/>
      <c r="BF339" s="211"/>
      <c r="BG339" s="211"/>
      <c r="BH339" s="211"/>
    </row>
    <row r="340" spans="1:60" outlineLevel="1">
      <c r="A340" s="232">
        <v>77</v>
      </c>
      <c r="B340" s="233" t="s">
        <v>533</v>
      </c>
      <c r="C340" s="252" t="s">
        <v>633</v>
      </c>
      <c r="D340" s="234" t="s">
        <v>152</v>
      </c>
      <c r="E340" s="235">
        <v>22.954560000000001</v>
      </c>
      <c r="F340" s="236"/>
      <c r="G340" s="237">
        <f>ROUND(E340*F340,2)</f>
        <v>0</v>
      </c>
      <c r="H340" s="236"/>
      <c r="I340" s="237">
        <f>ROUND(E340*H340,2)</f>
        <v>0</v>
      </c>
      <c r="J340" s="236"/>
      <c r="K340" s="237">
        <f>ROUND(E340*J340,2)</f>
        <v>0</v>
      </c>
      <c r="L340" s="237">
        <v>21</v>
      </c>
      <c r="M340" s="237">
        <f>G340*(1+L340/100)</f>
        <v>0</v>
      </c>
      <c r="N340" s="237">
        <v>0</v>
      </c>
      <c r="O340" s="237">
        <f>ROUND(E340*N340,2)</f>
        <v>0</v>
      </c>
      <c r="P340" s="237">
        <v>0</v>
      </c>
      <c r="Q340" s="237">
        <f>ROUND(E340*P340,2)</f>
        <v>0</v>
      </c>
      <c r="R340" s="237" t="s">
        <v>634</v>
      </c>
      <c r="S340" s="237" t="s">
        <v>143</v>
      </c>
      <c r="T340" s="238" t="s">
        <v>143</v>
      </c>
      <c r="U340" s="221">
        <v>6.0000000000000001E-3</v>
      </c>
      <c r="V340" s="221">
        <f>ROUND(E340*U340,2)</f>
        <v>0.14000000000000001</v>
      </c>
      <c r="W340" s="221"/>
      <c r="X340" s="221" t="s">
        <v>525</v>
      </c>
      <c r="Y340" s="211"/>
      <c r="Z340" s="211"/>
      <c r="AA340" s="211"/>
      <c r="AB340" s="211"/>
      <c r="AC340" s="211"/>
      <c r="AD340" s="211"/>
      <c r="AE340" s="211"/>
      <c r="AF340" s="211"/>
      <c r="AG340" s="211" t="s">
        <v>526</v>
      </c>
      <c r="AH340" s="211"/>
      <c r="AI340" s="211"/>
      <c r="AJ340" s="211"/>
      <c r="AK340" s="211"/>
      <c r="AL340" s="211"/>
      <c r="AM340" s="211"/>
      <c r="AN340" s="211"/>
      <c r="AO340" s="211"/>
      <c r="AP340" s="211"/>
      <c r="AQ340" s="211"/>
      <c r="AR340" s="211"/>
      <c r="AS340" s="211"/>
      <c r="AT340" s="211"/>
      <c r="AU340" s="211"/>
      <c r="AV340" s="211"/>
      <c r="AW340" s="211"/>
      <c r="AX340" s="211"/>
      <c r="AY340" s="211"/>
      <c r="AZ340" s="211"/>
      <c r="BA340" s="211"/>
      <c r="BB340" s="211"/>
      <c r="BC340" s="211"/>
      <c r="BD340" s="211"/>
      <c r="BE340" s="211"/>
      <c r="BF340" s="211"/>
      <c r="BG340" s="211"/>
      <c r="BH340" s="211"/>
    </row>
    <row r="341" spans="1:60" outlineLevel="1">
      <c r="A341" s="218"/>
      <c r="B341" s="219"/>
      <c r="C341" s="253" t="s">
        <v>635</v>
      </c>
      <c r="D341" s="239"/>
      <c r="E341" s="239"/>
      <c r="F341" s="239"/>
      <c r="G341" s="239"/>
      <c r="H341" s="221"/>
      <c r="I341" s="221"/>
      <c r="J341" s="221"/>
      <c r="K341" s="221"/>
      <c r="L341" s="221"/>
      <c r="M341" s="221"/>
      <c r="N341" s="221"/>
      <c r="O341" s="221"/>
      <c r="P341" s="221"/>
      <c r="Q341" s="221"/>
      <c r="R341" s="221"/>
      <c r="S341" s="221"/>
      <c r="T341" s="221"/>
      <c r="U341" s="221"/>
      <c r="V341" s="221"/>
      <c r="W341" s="221"/>
      <c r="X341" s="221"/>
      <c r="Y341" s="211"/>
      <c r="Z341" s="211"/>
      <c r="AA341" s="211"/>
      <c r="AB341" s="211"/>
      <c r="AC341" s="211"/>
      <c r="AD341" s="211"/>
      <c r="AE341" s="211"/>
      <c r="AF341" s="211"/>
      <c r="AG341" s="211" t="s">
        <v>147</v>
      </c>
      <c r="AH341" s="211"/>
      <c r="AI341" s="211"/>
      <c r="AJ341" s="211"/>
      <c r="AK341" s="211"/>
      <c r="AL341" s="211"/>
      <c r="AM341" s="211"/>
      <c r="AN341" s="211"/>
      <c r="AO341" s="211"/>
      <c r="AP341" s="211"/>
      <c r="AQ341" s="211"/>
      <c r="AR341" s="211"/>
      <c r="AS341" s="211"/>
      <c r="AT341" s="211"/>
      <c r="AU341" s="211"/>
      <c r="AV341" s="211"/>
      <c r="AW341" s="211"/>
      <c r="AX341" s="211"/>
      <c r="AY341" s="211"/>
      <c r="AZ341" s="211"/>
      <c r="BA341" s="211"/>
      <c r="BB341" s="211"/>
      <c r="BC341" s="211"/>
      <c r="BD341" s="211"/>
      <c r="BE341" s="211"/>
      <c r="BF341" s="211"/>
      <c r="BG341" s="211"/>
      <c r="BH341" s="211"/>
    </row>
    <row r="342" spans="1:60" ht="13">
      <c r="A342" s="226" t="s">
        <v>137</v>
      </c>
      <c r="B342" s="227" t="s">
        <v>109</v>
      </c>
      <c r="C342" s="251" t="s">
        <v>27</v>
      </c>
      <c r="D342" s="228"/>
      <c r="E342" s="229"/>
      <c r="F342" s="230"/>
      <c r="G342" s="230">
        <f>SUMIF(AG343:AG347,"&lt;&gt;NOR",G343:G347)</f>
        <v>0</v>
      </c>
      <c r="H342" s="230"/>
      <c r="I342" s="230">
        <f>SUM(I343:I347)</f>
        <v>0</v>
      </c>
      <c r="J342" s="230"/>
      <c r="K342" s="230">
        <f>SUM(K343:K347)</f>
        <v>0</v>
      </c>
      <c r="L342" s="230"/>
      <c r="M342" s="230">
        <f>SUM(M343:M347)</f>
        <v>0</v>
      </c>
      <c r="N342" s="230"/>
      <c r="O342" s="230">
        <f>SUM(O343:O347)</f>
        <v>0</v>
      </c>
      <c r="P342" s="230"/>
      <c r="Q342" s="230">
        <f>SUM(Q343:Q347)</f>
        <v>0</v>
      </c>
      <c r="R342" s="230"/>
      <c r="S342" s="230"/>
      <c r="T342" s="231"/>
      <c r="U342" s="225"/>
      <c r="V342" s="225">
        <f>SUM(V343:V347)</f>
        <v>0</v>
      </c>
      <c r="W342" s="225"/>
      <c r="X342" s="225"/>
      <c r="AG342" t="s">
        <v>138</v>
      </c>
    </row>
    <row r="343" spans="1:60" outlineLevel="1">
      <c r="A343" s="242">
        <v>78</v>
      </c>
      <c r="B343" s="243" t="s">
        <v>537</v>
      </c>
      <c r="C343" s="256" t="s">
        <v>538</v>
      </c>
      <c r="D343" s="244" t="s">
        <v>539</v>
      </c>
      <c r="E343" s="245">
        <v>1</v>
      </c>
      <c r="F343" s="246"/>
      <c r="G343" s="247">
        <f>ROUND(E343*F343,2)</f>
        <v>0</v>
      </c>
      <c r="H343" s="246"/>
      <c r="I343" s="247">
        <f>ROUND(E343*H343,2)</f>
        <v>0</v>
      </c>
      <c r="J343" s="246"/>
      <c r="K343" s="247">
        <f>ROUND(E343*J343,2)</f>
        <v>0</v>
      </c>
      <c r="L343" s="247">
        <v>21</v>
      </c>
      <c r="M343" s="247">
        <f>G343*(1+L343/100)</f>
        <v>0</v>
      </c>
      <c r="N343" s="247">
        <v>0</v>
      </c>
      <c r="O343" s="247">
        <f>ROUND(E343*N343,2)</f>
        <v>0</v>
      </c>
      <c r="P343" s="247">
        <v>0</v>
      </c>
      <c r="Q343" s="247">
        <f>ROUND(E343*P343,2)</f>
        <v>0</v>
      </c>
      <c r="R343" s="247"/>
      <c r="S343" s="247" t="s">
        <v>143</v>
      </c>
      <c r="T343" s="248" t="s">
        <v>282</v>
      </c>
      <c r="U343" s="221">
        <v>0</v>
      </c>
      <c r="V343" s="221">
        <f>ROUND(E343*U343,2)</f>
        <v>0</v>
      </c>
      <c r="W343" s="221"/>
      <c r="X343" s="221" t="s">
        <v>540</v>
      </c>
      <c r="Y343" s="211"/>
      <c r="Z343" s="211"/>
      <c r="AA343" s="211"/>
      <c r="AB343" s="211"/>
      <c r="AC343" s="211"/>
      <c r="AD343" s="211"/>
      <c r="AE343" s="211"/>
      <c r="AF343" s="211"/>
      <c r="AG343" s="211" t="s">
        <v>541</v>
      </c>
      <c r="AH343" s="211"/>
      <c r="AI343" s="211"/>
      <c r="AJ343" s="211"/>
      <c r="AK343" s="211"/>
      <c r="AL343" s="211"/>
      <c r="AM343" s="211"/>
      <c r="AN343" s="211"/>
      <c r="AO343" s="211"/>
      <c r="AP343" s="211"/>
      <c r="AQ343" s="211"/>
      <c r="AR343" s="211"/>
      <c r="AS343" s="211"/>
      <c r="AT343" s="211"/>
      <c r="AU343" s="211"/>
      <c r="AV343" s="211"/>
      <c r="AW343" s="211"/>
      <c r="AX343" s="211"/>
      <c r="AY343" s="211"/>
      <c r="AZ343" s="211"/>
      <c r="BA343" s="211"/>
      <c r="BB343" s="211"/>
      <c r="BC343" s="211"/>
      <c r="BD343" s="211"/>
      <c r="BE343" s="211"/>
      <c r="BF343" s="211"/>
      <c r="BG343" s="211"/>
      <c r="BH343" s="211"/>
    </row>
    <row r="344" spans="1:60" outlineLevel="1">
      <c r="A344" s="242">
        <v>79</v>
      </c>
      <c r="B344" s="243" t="s">
        <v>542</v>
      </c>
      <c r="C344" s="256" t="s">
        <v>543</v>
      </c>
      <c r="D344" s="244" t="s">
        <v>539</v>
      </c>
      <c r="E344" s="245">
        <v>1</v>
      </c>
      <c r="F344" s="246"/>
      <c r="G344" s="247">
        <f>ROUND(E344*F344,2)</f>
        <v>0</v>
      </c>
      <c r="H344" s="246"/>
      <c r="I344" s="247">
        <f>ROUND(E344*H344,2)</f>
        <v>0</v>
      </c>
      <c r="J344" s="246"/>
      <c r="K344" s="247">
        <f>ROUND(E344*J344,2)</f>
        <v>0</v>
      </c>
      <c r="L344" s="247">
        <v>21</v>
      </c>
      <c r="M344" s="247">
        <f>G344*(1+L344/100)</f>
        <v>0</v>
      </c>
      <c r="N344" s="247">
        <v>0</v>
      </c>
      <c r="O344" s="247">
        <f>ROUND(E344*N344,2)</f>
        <v>0</v>
      </c>
      <c r="P344" s="247">
        <v>0</v>
      </c>
      <c r="Q344" s="247">
        <f>ROUND(E344*P344,2)</f>
        <v>0</v>
      </c>
      <c r="R344" s="247"/>
      <c r="S344" s="247" t="s">
        <v>143</v>
      </c>
      <c r="T344" s="248" t="s">
        <v>282</v>
      </c>
      <c r="U344" s="221">
        <v>0</v>
      </c>
      <c r="V344" s="221">
        <f>ROUND(E344*U344,2)</f>
        <v>0</v>
      </c>
      <c r="W344" s="221"/>
      <c r="X344" s="221" t="s">
        <v>540</v>
      </c>
      <c r="Y344" s="211"/>
      <c r="Z344" s="211"/>
      <c r="AA344" s="211"/>
      <c r="AB344" s="211"/>
      <c r="AC344" s="211"/>
      <c r="AD344" s="211"/>
      <c r="AE344" s="211"/>
      <c r="AF344" s="211"/>
      <c r="AG344" s="211" t="s">
        <v>544</v>
      </c>
      <c r="AH344" s="211"/>
      <c r="AI344" s="211"/>
      <c r="AJ344" s="211"/>
      <c r="AK344" s="211"/>
      <c r="AL344" s="211"/>
      <c r="AM344" s="211"/>
      <c r="AN344" s="211"/>
      <c r="AO344" s="211"/>
      <c r="AP344" s="211"/>
      <c r="AQ344" s="211"/>
      <c r="AR344" s="211"/>
      <c r="AS344" s="211"/>
      <c r="AT344" s="211"/>
      <c r="AU344" s="211"/>
      <c r="AV344" s="211"/>
      <c r="AW344" s="211"/>
      <c r="AX344" s="211"/>
      <c r="AY344" s="211"/>
      <c r="AZ344" s="211"/>
      <c r="BA344" s="211"/>
      <c r="BB344" s="211"/>
      <c r="BC344" s="211"/>
      <c r="BD344" s="211"/>
      <c r="BE344" s="211"/>
      <c r="BF344" s="211"/>
      <c r="BG344" s="211"/>
      <c r="BH344" s="211"/>
    </row>
    <row r="345" spans="1:60" outlineLevel="1">
      <c r="A345" s="232">
        <v>80</v>
      </c>
      <c r="B345" s="233" t="s">
        <v>545</v>
      </c>
      <c r="C345" s="252" t="s">
        <v>546</v>
      </c>
      <c r="D345" s="234" t="s">
        <v>539</v>
      </c>
      <c r="E345" s="235">
        <v>1</v>
      </c>
      <c r="F345" s="236"/>
      <c r="G345" s="237">
        <f>ROUND(E345*F345,2)</f>
        <v>0</v>
      </c>
      <c r="H345" s="236"/>
      <c r="I345" s="237">
        <f>ROUND(E345*H345,2)</f>
        <v>0</v>
      </c>
      <c r="J345" s="236"/>
      <c r="K345" s="237">
        <f>ROUND(E345*J345,2)</f>
        <v>0</v>
      </c>
      <c r="L345" s="237">
        <v>21</v>
      </c>
      <c r="M345" s="237">
        <f>G345*(1+L345/100)</f>
        <v>0</v>
      </c>
      <c r="N345" s="237">
        <v>0</v>
      </c>
      <c r="O345" s="237">
        <f>ROUND(E345*N345,2)</f>
        <v>0</v>
      </c>
      <c r="P345" s="237">
        <v>0</v>
      </c>
      <c r="Q345" s="237">
        <f>ROUND(E345*P345,2)</f>
        <v>0</v>
      </c>
      <c r="R345" s="237"/>
      <c r="S345" s="237" t="s">
        <v>143</v>
      </c>
      <c r="T345" s="238" t="s">
        <v>282</v>
      </c>
      <c r="U345" s="221">
        <v>0</v>
      </c>
      <c r="V345" s="221">
        <f>ROUND(E345*U345,2)</f>
        <v>0</v>
      </c>
      <c r="W345" s="221"/>
      <c r="X345" s="221" t="s">
        <v>540</v>
      </c>
      <c r="Y345" s="211"/>
      <c r="Z345" s="211"/>
      <c r="AA345" s="211"/>
      <c r="AB345" s="211"/>
      <c r="AC345" s="211"/>
      <c r="AD345" s="211"/>
      <c r="AE345" s="211"/>
      <c r="AF345" s="211"/>
      <c r="AG345" s="211" t="s">
        <v>544</v>
      </c>
      <c r="AH345" s="211"/>
      <c r="AI345" s="211"/>
      <c r="AJ345" s="211"/>
      <c r="AK345" s="211"/>
      <c r="AL345" s="211"/>
      <c r="AM345" s="211"/>
      <c r="AN345" s="211"/>
      <c r="AO345" s="211"/>
      <c r="AP345" s="211"/>
      <c r="AQ345" s="211"/>
      <c r="AR345" s="211"/>
      <c r="AS345" s="211"/>
      <c r="AT345" s="211"/>
      <c r="AU345" s="211"/>
      <c r="AV345" s="211"/>
      <c r="AW345" s="211"/>
      <c r="AX345" s="211"/>
      <c r="AY345" s="211"/>
      <c r="AZ345" s="211"/>
      <c r="BA345" s="211"/>
      <c r="BB345" s="211"/>
      <c r="BC345" s="211"/>
      <c r="BD345" s="211"/>
      <c r="BE345" s="211"/>
      <c r="BF345" s="211"/>
      <c r="BG345" s="211"/>
      <c r="BH345" s="211"/>
    </row>
    <row r="346" spans="1:60" ht="20.5" outlineLevel="1">
      <c r="A346" s="218"/>
      <c r="B346" s="219"/>
      <c r="C346" s="255" t="s">
        <v>547</v>
      </c>
      <c r="D346" s="240"/>
      <c r="E346" s="240"/>
      <c r="F346" s="240"/>
      <c r="G346" s="240"/>
      <c r="H346" s="221"/>
      <c r="I346" s="221"/>
      <c r="J346" s="221"/>
      <c r="K346" s="221"/>
      <c r="L346" s="221"/>
      <c r="M346" s="221"/>
      <c r="N346" s="221"/>
      <c r="O346" s="221"/>
      <c r="P346" s="221"/>
      <c r="Q346" s="221"/>
      <c r="R346" s="221"/>
      <c r="S346" s="221"/>
      <c r="T346" s="221"/>
      <c r="U346" s="221"/>
      <c r="V346" s="221"/>
      <c r="W346" s="221"/>
      <c r="X346" s="221"/>
      <c r="Y346" s="211"/>
      <c r="Z346" s="211"/>
      <c r="AA346" s="211"/>
      <c r="AB346" s="211"/>
      <c r="AC346" s="211"/>
      <c r="AD346" s="211"/>
      <c r="AE346" s="211"/>
      <c r="AF346" s="211"/>
      <c r="AG346" s="211" t="s">
        <v>160</v>
      </c>
      <c r="AH346" s="211"/>
      <c r="AI346" s="211"/>
      <c r="AJ346" s="211"/>
      <c r="AK346" s="211"/>
      <c r="AL346" s="211"/>
      <c r="AM346" s="211"/>
      <c r="AN346" s="211"/>
      <c r="AO346" s="211"/>
      <c r="AP346" s="211"/>
      <c r="AQ346" s="211"/>
      <c r="AR346" s="211"/>
      <c r="AS346" s="211"/>
      <c r="AT346" s="211"/>
      <c r="AU346" s="211"/>
      <c r="AV346" s="211"/>
      <c r="AW346" s="211"/>
      <c r="AX346" s="211"/>
      <c r="AY346" s="211"/>
      <c r="AZ346" s="211"/>
      <c r="BA346" s="241" t="str">
        <f>C346</f>
        <v>Náklady na ztížené provádění stavebních prací v neobvyklém a práci ztěžujícím prostředí, jako např. ve zdraví škodlivém prostředí, práce pod vodou či v podzemí.</v>
      </c>
      <c r="BB346" s="211"/>
      <c r="BC346" s="211"/>
      <c r="BD346" s="211"/>
      <c r="BE346" s="211"/>
      <c r="BF346" s="211"/>
      <c r="BG346" s="211"/>
      <c r="BH346" s="211"/>
    </row>
    <row r="347" spans="1:60" outlineLevel="1">
      <c r="A347" s="232">
        <v>81</v>
      </c>
      <c r="B347" s="233" t="s">
        <v>548</v>
      </c>
      <c r="C347" s="252" t="s">
        <v>549</v>
      </c>
      <c r="D347" s="234" t="s">
        <v>539</v>
      </c>
      <c r="E347" s="235">
        <v>1</v>
      </c>
      <c r="F347" s="236"/>
      <c r="G347" s="237">
        <f>ROUND(E347*F347,2)</f>
        <v>0</v>
      </c>
      <c r="H347" s="236"/>
      <c r="I347" s="237">
        <f>ROUND(E347*H347,2)</f>
        <v>0</v>
      </c>
      <c r="J347" s="236"/>
      <c r="K347" s="237">
        <f>ROUND(E347*J347,2)</f>
        <v>0</v>
      </c>
      <c r="L347" s="237">
        <v>21</v>
      </c>
      <c r="M347" s="237">
        <f>G347*(1+L347/100)</f>
        <v>0</v>
      </c>
      <c r="N347" s="237">
        <v>0</v>
      </c>
      <c r="O347" s="237">
        <f>ROUND(E347*N347,2)</f>
        <v>0</v>
      </c>
      <c r="P347" s="237">
        <v>0</v>
      </c>
      <c r="Q347" s="237">
        <f>ROUND(E347*P347,2)</f>
        <v>0</v>
      </c>
      <c r="R347" s="237"/>
      <c r="S347" s="237" t="s">
        <v>143</v>
      </c>
      <c r="T347" s="238" t="s">
        <v>282</v>
      </c>
      <c r="U347" s="221">
        <v>0</v>
      </c>
      <c r="V347" s="221">
        <f>ROUND(E347*U347,2)</f>
        <v>0</v>
      </c>
      <c r="W347" s="221"/>
      <c r="X347" s="221" t="s">
        <v>540</v>
      </c>
      <c r="Y347" s="211"/>
      <c r="Z347" s="211"/>
      <c r="AA347" s="211"/>
      <c r="AB347" s="211"/>
      <c r="AC347" s="211"/>
      <c r="AD347" s="211"/>
      <c r="AE347" s="211"/>
      <c r="AF347" s="211"/>
      <c r="AG347" s="211" t="s">
        <v>541</v>
      </c>
      <c r="AH347" s="211"/>
      <c r="AI347" s="211"/>
      <c r="AJ347" s="211"/>
      <c r="AK347" s="211"/>
      <c r="AL347" s="211"/>
      <c r="AM347" s="211"/>
      <c r="AN347" s="211"/>
      <c r="AO347" s="211"/>
      <c r="AP347" s="211"/>
      <c r="AQ347" s="211"/>
      <c r="AR347" s="211"/>
      <c r="AS347" s="211"/>
      <c r="AT347" s="211"/>
      <c r="AU347" s="211"/>
      <c r="AV347" s="211"/>
      <c r="AW347" s="211"/>
      <c r="AX347" s="211"/>
      <c r="AY347" s="211"/>
      <c r="AZ347" s="211"/>
      <c r="BA347" s="211"/>
      <c r="BB347" s="211"/>
      <c r="BC347" s="211"/>
      <c r="BD347" s="211"/>
      <c r="BE347" s="211"/>
      <c r="BF347" s="211"/>
      <c r="BG347" s="211"/>
      <c r="BH347" s="211"/>
    </row>
    <row r="348" spans="1:60">
      <c r="A348" s="3"/>
      <c r="B348" s="4"/>
      <c r="C348" s="258"/>
      <c r="D348" s="6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AE348">
        <v>15</v>
      </c>
      <c r="AF348">
        <v>21</v>
      </c>
      <c r="AG348" t="s">
        <v>124</v>
      </c>
    </row>
    <row r="349" spans="1:60" ht="13">
      <c r="A349" s="214"/>
      <c r="B349" s="215" t="s">
        <v>29</v>
      </c>
      <c r="C349" s="259"/>
      <c r="D349" s="216"/>
      <c r="E349" s="217"/>
      <c r="F349" s="217"/>
      <c r="G349" s="250">
        <f>G8+G34+G82+G94+G108+G112+G116+G167+G170+G189+G191+G221+G225+G261+G296+G303+G330+G332+G334+G342</f>
        <v>0</v>
      </c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AE349">
        <f>SUMIF(L7:L347,AE348,G7:G347)</f>
        <v>0</v>
      </c>
      <c r="AF349">
        <f>SUMIF(L7:L347,AF348,G7:G347)</f>
        <v>0</v>
      </c>
      <c r="AG349" t="s">
        <v>550</v>
      </c>
    </row>
    <row r="350" spans="1:60">
      <c r="C350" s="260"/>
      <c r="D350" s="10"/>
      <c r="AG350" t="s">
        <v>551</v>
      </c>
    </row>
    <row r="351" spans="1:60">
      <c r="D351" s="10"/>
    </row>
    <row r="352" spans="1:60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18B" sheet="1"/>
  <mergeCells count="34">
    <mergeCell ref="C244:G244"/>
    <mergeCell ref="C260:G260"/>
    <mergeCell ref="C341:G341"/>
    <mergeCell ref="C346:G346"/>
    <mergeCell ref="C130:G130"/>
    <mergeCell ref="C133:G133"/>
    <mergeCell ref="C156:G156"/>
    <mergeCell ref="C169:G169"/>
    <mergeCell ref="C188:G188"/>
    <mergeCell ref="C220:G220"/>
    <mergeCell ref="C88:G88"/>
    <mergeCell ref="C96:G96"/>
    <mergeCell ref="C100:G100"/>
    <mergeCell ref="C114:G114"/>
    <mergeCell ref="C118:G118"/>
    <mergeCell ref="C122:G122"/>
    <mergeCell ref="C42:G42"/>
    <mergeCell ref="C46:G46"/>
    <mergeCell ref="C51:G51"/>
    <mergeCell ref="C67:G67"/>
    <mergeCell ref="C79:G79"/>
    <mergeCell ref="C84:G84"/>
    <mergeCell ref="C16:G16"/>
    <mergeCell ref="C20:G20"/>
    <mergeCell ref="C23:G23"/>
    <mergeCell ref="C26:G26"/>
    <mergeCell ref="C29:G29"/>
    <mergeCell ref="C36:G3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Uživatel</cp:lastModifiedBy>
  <cp:lastPrinted>2019-03-19T12:27:02Z</cp:lastPrinted>
  <dcterms:created xsi:type="dcterms:W3CDTF">2009-04-08T07:15:50Z</dcterms:created>
  <dcterms:modified xsi:type="dcterms:W3CDTF">2020-02-28T11:23:33Z</dcterms:modified>
</cp:coreProperties>
</file>